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asnoval\Облако\Cloud Mail.Ru\Отдел докторантуры и диссертационных советов\"/>
    </mc:Choice>
  </mc:AlternateContent>
  <bookViews>
    <workbookView xWindow="360" yWindow="15" windowWidth="20955" windowHeight="9720" firstSheet="1" activeTab="7"/>
  </bookViews>
  <sheets>
    <sheet name="Дэшборд" sheetId="1" r:id="rId1"/>
    <sheet name="Отчёт за 2021" sheetId="2" r:id="rId2"/>
    <sheet name="Отчёт за 2022" sheetId="3" r:id="rId3"/>
    <sheet name="Защиты новые шифры" sheetId="4" state="hidden" r:id="rId4"/>
    <sheet name="СТ_советы" sheetId="5" state="hidden" r:id="rId5"/>
    <sheet name="СТ_годы" sheetId="6" state="hidden" r:id="rId6"/>
    <sheet name="Сводная по защитам" sheetId="7" r:id="rId7"/>
    <sheet name="Защиты" sheetId="8" r:id="rId8"/>
    <sheet name="Лист1" sheetId="9" r:id="rId9"/>
    <sheet name="Присвоение " sheetId="10" r:id="rId10"/>
    <sheet name="Дипломы" sheetId="11" r:id="rId11"/>
    <sheet name="Оплата оппонентов" sheetId="12" r:id="rId12"/>
    <sheet name="2019-21" sheetId="13" r:id="rId13"/>
    <sheet name="Списки" sheetId="14" r:id="rId14"/>
    <sheet name="2014-2018" sheetId="15" r:id="rId15"/>
  </sheets>
  <definedNames>
    <definedName name="_xlnm._FilterDatabase" localSheetId="14" hidden="1">'2014-2018'!$A$1:$F$40</definedName>
    <definedName name="_xlnm._FilterDatabase" localSheetId="12" hidden="1">'2019-21'!$G$1:$G$167</definedName>
    <definedName name="_xlnm._FilterDatabase" localSheetId="10" hidden="1">Дипломы!$A$1:$G$247</definedName>
    <definedName name="_xlnm._FilterDatabase" localSheetId="7" hidden="1">Защиты!$A$1:$T$418</definedName>
    <definedName name="_xlnm._FilterDatabase" localSheetId="3" hidden="1">'Защиты новые шифры'!$A$1:$T$366</definedName>
    <definedName name="_xlnm._FilterDatabase" localSheetId="11" hidden="1">'Оплата оппонентов'!$A$2:$G$443</definedName>
    <definedName name="_xlnm._FilterDatabase" localSheetId="1" hidden="1">'Отчёт за 2021'!$A$1:$L$23</definedName>
    <definedName name="_xlnm._FilterDatabase" localSheetId="2" hidden="1">'Отчёт за 2022'!$A$1:$L$22</definedName>
    <definedName name="_xlnm._FilterDatabase" localSheetId="9" hidden="1">'Присвоение '!$A$1:$F$399</definedName>
    <definedName name="Срез_Совет">#N/A</definedName>
  </definedNames>
  <calcPr calcId="162913"/>
  <pivotCaches>
    <pivotCache cacheId="12" r:id="rId16"/>
  </pivotCaches>
  <fileRecoveryPr repairLoad="1"/>
  <extLst>
    <ext xmlns:x14="http://schemas.microsoft.com/office/spreadsheetml/2009/9/main" uri="{BBE1A952-AA13-448e-AADC-164F8A28A991}">
      <x14:slicerCaches>
        <x14:slicerCache r:id="rId17"/>
      </x14:slicerCaches>
    </ext>
    <ext xmlns:x14="http://schemas.microsoft.com/office/spreadsheetml/2009/9/main" uri="{79F54976-1DA5-4618-B147-4CDE4B953A38}">
      <x14:workbookPr/>
    </ext>
  </extLst>
</workbook>
</file>

<file path=xl/calcChain.xml><?xml version="1.0" encoding="utf-8"?>
<calcChain xmlns="http://schemas.openxmlformats.org/spreadsheetml/2006/main">
  <c r="A417" i="8" l="1"/>
  <c r="A418" i="8"/>
  <c r="M417" i="8"/>
  <c r="L417" i="8"/>
  <c r="J417" i="8"/>
  <c r="H417" i="8"/>
  <c r="H413" i="8" l="1"/>
  <c r="J413" i="8"/>
  <c r="L413" i="8"/>
  <c r="M413" i="8"/>
  <c r="H414" i="8"/>
  <c r="J414" i="8"/>
  <c r="L414" i="8"/>
  <c r="M414" i="8"/>
  <c r="H415" i="8"/>
  <c r="J415" i="8"/>
  <c r="L415" i="8"/>
  <c r="M415" i="8"/>
  <c r="H416" i="8"/>
  <c r="J416" i="8"/>
  <c r="L416" i="8"/>
  <c r="M416" i="8"/>
  <c r="A413" i="8"/>
  <c r="A414" i="8"/>
  <c r="A415" i="8"/>
  <c r="A416" i="8"/>
  <c r="A410" i="8" l="1"/>
  <c r="A409" i="8"/>
  <c r="H412" i="8"/>
  <c r="J412" i="8"/>
  <c r="L412" i="8"/>
  <c r="M412" i="8"/>
  <c r="H410" i="8"/>
  <c r="J410" i="8"/>
  <c r="L410" i="8"/>
  <c r="M410" i="8"/>
  <c r="H409" i="8"/>
  <c r="J409" i="8"/>
  <c r="L409" i="8"/>
  <c r="M409" i="8"/>
  <c r="A412" i="8" l="1"/>
  <c r="E443" i="12" l="1"/>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110" i="12"/>
  <c r="E109" i="12"/>
  <c r="E107" i="12"/>
  <c r="E106" i="12"/>
  <c r="E105" i="12"/>
  <c r="E104" i="12"/>
  <c r="E103" i="12"/>
  <c r="E102" i="12"/>
  <c r="E100" i="12"/>
  <c r="E99" i="12"/>
  <c r="E98" i="12"/>
  <c r="E97" i="12"/>
  <c r="E96" i="12"/>
  <c r="E95" i="12"/>
  <c r="E94" i="12"/>
  <c r="E93" i="12"/>
  <c r="E92" i="12"/>
  <c r="E91" i="12"/>
  <c r="E90"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5" i="12"/>
  <c r="E54" i="12"/>
  <c r="E53" i="12"/>
  <c r="E52" i="12"/>
  <c r="E51" i="12"/>
  <c r="E50" i="12"/>
  <c r="E49" i="12"/>
  <c r="E48" i="12"/>
  <c r="E47" i="12"/>
  <c r="E46" i="12"/>
  <c r="E45" i="12"/>
  <c r="E44" i="12"/>
  <c r="E43" i="12"/>
  <c r="E42" i="12"/>
  <c r="E41" i="12"/>
  <c r="E40" i="12"/>
  <c r="E39" i="12"/>
  <c r="E38" i="12"/>
  <c r="E37" i="12"/>
  <c r="E36" i="12"/>
  <c r="E35" i="12"/>
  <c r="E34" i="12"/>
  <c r="E32" i="12"/>
  <c r="E31" i="12"/>
  <c r="E30" i="12"/>
  <c r="E29" i="12"/>
  <c r="E28" i="12"/>
  <c r="E27" i="12"/>
  <c r="E26" i="12"/>
  <c r="E25" i="12"/>
  <c r="E24" i="12"/>
  <c r="E23" i="12"/>
  <c r="E22" i="12"/>
  <c r="E21" i="12"/>
  <c r="E20" i="12"/>
  <c r="E19" i="12"/>
  <c r="E18" i="12"/>
  <c r="E16" i="12"/>
  <c r="E15" i="12"/>
  <c r="E14" i="12"/>
  <c r="E13" i="12"/>
  <c r="E12" i="12"/>
  <c r="E11" i="12"/>
  <c r="E10" i="12"/>
  <c r="E9" i="12"/>
  <c r="E8" i="12"/>
  <c r="E7" i="12"/>
  <c r="E6" i="12"/>
  <c r="E5" i="12"/>
  <c r="D399" i="10"/>
  <c r="C399" i="10"/>
  <c r="D398" i="10"/>
  <c r="C398" i="10"/>
  <c r="D397" i="10"/>
  <c r="C397" i="10"/>
  <c r="D396" i="10"/>
  <c r="C396" i="10"/>
  <c r="D395" i="10"/>
  <c r="C395" i="10"/>
  <c r="D394" i="10"/>
  <c r="C394" i="10"/>
  <c r="D393" i="10"/>
  <c r="C393" i="10"/>
  <c r="D392" i="10"/>
  <c r="C392" i="10"/>
  <c r="D391" i="10"/>
  <c r="C391" i="10"/>
  <c r="D390" i="10"/>
  <c r="C390" i="10"/>
  <c r="D389" i="10"/>
  <c r="C389" i="10"/>
  <c r="D388" i="10"/>
  <c r="C388" i="10"/>
  <c r="D387" i="10"/>
  <c r="C387" i="10"/>
  <c r="D386" i="10"/>
  <c r="C386" i="10"/>
  <c r="D385" i="10"/>
  <c r="C385" i="10"/>
  <c r="D384" i="10"/>
  <c r="C384" i="10"/>
  <c r="D383" i="10"/>
  <c r="C383" i="10"/>
  <c r="D382" i="10"/>
  <c r="C382" i="10"/>
  <c r="D381" i="10"/>
  <c r="C381" i="10"/>
  <c r="D380" i="10"/>
  <c r="C380" i="10"/>
  <c r="D379" i="10"/>
  <c r="C379" i="10"/>
  <c r="D378" i="10"/>
  <c r="C378" i="10"/>
  <c r="D377" i="10"/>
  <c r="C377" i="10"/>
  <c r="D376" i="10"/>
  <c r="C376" i="10"/>
  <c r="D375" i="10"/>
  <c r="C375" i="10"/>
  <c r="D374" i="10"/>
  <c r="C374" i="10"/>
  <c r="D373" i="10"/>
  <c r="C373" i="10"/>
  <c r="D372" i="10"/>
  <c r="C372" i="10"/>
  <c r="D371" i="10"/>
  <c r="C371" i="10"/>
  <c r="D370" i="10"/>
  <c r="C370" i="10"/>
  <c r="D369" i="10"/>
  <c r="C369" i="10"/>
  <c r="D368" i="10"/>
  <c r="C368" i="10"/>
  <c r="D367" i="10"/>
  <c r="C367" i="10"/>
  <c r="D366" i="10"/>
  <c r="C366" i="10"/>
  <c r="D365" i="10"/>
  <c r="C365" i="10"/>
  <c r="D364" i="10"/>
  <c r="C364" i="10"/>
  <c r="D363" i="10"/>
  <c r="C363" i="10"/>
  <c r="D362" i="10"/>
  <c r="C362" i="10"/>
  <c r="D361" i="10"/>
  <c r="C361" i="10"/>
  <c r="D360" i="10"/>
  <c r="C360" i="10"/>
  <c r="D358" i="10"/>
  <c r="C358" i="10"/>
  <c r="D357" i="10"/>
  <c r="C357" i="10"/>
  <c r="D356" i="10"/>
  <c r="C356" i="10"/>
  <c r="D355" i="10"/>
  <c r="C355" i="10"/>
  <c r="D354" i="10"/>
  <c r="C354" i="10"/>
  <c r="D353" i="10"/>
  <c r="C353" i="10"/>
  <c r="D352" i="10"/>
  <c r="C352" i="10"/>
  <c r="D351" i="10"/>
  <c r="C351" i="10"/>
  <c r="D350" i="10"/>
  <c r="C350" i="10"/>
  <c r="D349" i="10"/>
  <c r="C349" i="10"/>
  <c r="D348" i="10"/>
  <c r="C348" i="10"/>
  <c r="D347" i="10"/>
  <c r="C347" i="10"/>
  <c r="D346" i="10"/>
  <c r="C346" i="10"/>
  <c r="D345" i="10"/>
  <c r="C345" i="10"/>
  <c r="D344" i="10"/>
  <c r="C344" i="10"/>
  <c r="D343" i="10"/>
  <c r="C343" i="10"/>
  <c r="D342" i="10"/>
  <c r="C342" i="10"/>
  <c r="D341" i="10"/>
  <c r="C341" i="10"/>
  <c r="D340" i="10"/>
  <c r="C340" i="10"/>
  <c r="D339" i="10"/>
  <c r="C339" i="10"/>
  <c r="D338" i="10"/>
  <c r="C338" i="10"/>
  <c r="D337" i="10"/>
  <c r="C337" i="10"/>
  <c r="D336" i="10"/>
  <c r="C336" i="10"/>
  <c r="D335" i="10"/>
  <c r="C335" i="10"/>
  <c r="D334" i="10"/>
  <c r="C334" i="10"/>
  <c r="D333" i="10"/>
  <c r="C333" i="10"/>
  <c r="D332" i="10"/>
  <c r="C332" i="10"/>
  <c r="D331" i="10"/>
  <c r="C331" i="10"/>
  <c r="D330" i="10"/>
  <c r="C330" i="10"/>
  <c r="D329" i="10"/>
  <c r="C329" i="10"/>
  <c r="D328" i="10"/>
  <c r="C328" i="10"/>
  <c r="D327" i="10"/>
  <c r="C327" i="10"/>
  <c r="D326" i="10"/>
  <c r="C326" i="10"/>
  <c r="D325" i="10"/>
  <c r="C325" i="10"/>
  <c r="D324" i="10"/>
  <c r="C324" i="10"/>
  <c r="D323" i="10"/>
  <c r="C323" i="10"/>
  <c r="D322" i="10"/>
  <c r="C322" i="10"/>
  <c r="D321" i="10"/>
  <c r="C321" i="10"/>
  <c r="D320" i="10"/>
  <c r="C320" i="10"/>
  <c r="D319" i="10"/>
  <c r="C319" i="10"/>
  <c r="D318" i="10"/>
  <c r="C318" i="10"/>
  <c r="D317" i="10"/>
  <c r="C317" i="10"/>
  <c r="D316" i="10"/>
  <c r="C316" i="10"/>
  <c r="D315" i="10"/>
  <c r="C315" i="10"/>
  <c r="D314" i="10"/>
  <c r="D313" i="10"/>
  <c r="C313" i="10"/>
  <c r="D312" i="10"/>
  <c r="C312" i="10"/>
  <c r="D311" i="10"/>
  <c r="C311" i="10"/>
  <c r="D310" i="10"/>
  <c r="C310" i="10"/>
  <c r="D309" i="10"/>
  <c r="C309" i="10"/>
  <c r="D308" i="10"/>
  <c r="C308" i="10"/>
  <c r="D307" i="10"/>
  <c r="C307" i="10"/>
  <c r="D306" i="10"/>
  <c r="C306" i="10"/>
  <c r="D305" i="10"/>
  <c r="C305"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1" i="10"/>
  <c r="C291" i="10"/>
  <c r="D290" i="10"/>
  <c r="C290" i="10"/>
  <c r="D289" i="10"/>
  <c r="C289" i="10"/>
  <c r="D288" i="10"/>
  <c r="C288" i="10"/>
  <c r="D287" i="10"/>
  <c r="D286" i="10"/>
  <c r="D285" i="10"/>
  <c r="D284" i="10"/>
  <c r="D283" i="10"/>
  <c r="D282" i="10"/>
  <c r="D281" i="10"/>
  <c r="D280" i="10"/>
  <c r="B22" i="9"/>
  <c r="C21" i="9"/>
  <c r="C22" i="9" s="1"/>
  <c r="B21" i="9"/>
  <c r="A21" i="9"/>
  <c r="A22" i="9" s="1"/>
  <c r="D22" i="9" s="1"/>
  <c r="M411" i="8"/>
  <c r="L411" i="8"/>
  <c r="J411" i="8"/>
  <c r="H411" i="8"/>
  <c r="A411" i="8"/>
  <c r="M407" i="8"/>
  <c r="L407" i="8"/>
  <c r="J407" i="8"/>
  <c r="H407" i="8"/>
  <c r="A407" i="8"/>
  <c r="M406" i="8"/>
  <c r="L406" i="8"/>
  <c r="J406" i="8"/>
  <c r="H406" i="8"/>
  <c r="A406" i="8"/>
  <c r="M408" i="8"/>
  <c r="L408" i="8"/>
  <c r="H408" i="8"/>
  <c r="A408" i="8"/>
  <c r="T405" i="8"/>
  <c r="M405" i="8"/>
  <c r="L405" i="8"/>
  <c r="J405" i="8"/>
  <c r="H405" i="8"/>
  <c r="A405" i="8"/>
  <c r="T404" i="8"/>
  <c r="M404" i="8"/>
  <c r="L404" i="8"/>
  <c r="J404" i="8"/>
  <c r="H404" i="8"/>
  <c r="A404" i="8"/>
  <c r="T403" i="8"/>
  <c r="M403" i="8"/>
  <c r="L403" i="8"/>
  <c r="J403" i="8"/>
  <c r="H403" i="8"/>
  <c r="A403" i="8"/>
  <c r="T402" i="8"/>
  <c r="M402" i="8"/>
  <c r="L402" i="8"/>
  <c r="J402" i="8"/>
  <c r="H402" i="8"/>
  <c r="A402" i="8"/>
  <c r="T401" i="8"/>
  <c r="M401" i="8"/>
  <c r="L401" i="8"/>
  <c r="J401" i="8"/>
  <c r="H401" i="8"/>
  <c r="A401" i="8"/>
  <c r="T400" i="8"/>
  <c r="M400" i="8"/>
  <c r="L400" i="8"/>
  <c r="J400" i="8"/>
  <c r="A400" i="8"/>
  <c r="T399" i="8"/>
  <c r="M399" i="8"/>
  <c r="L399" i="8"/>
  <c r="J399" i="8"/>
  <c r="A399" i="8"/>
  <c r="T398" i="8"/>
  <c r="M398" i="8"/>
  <c r="L398" i="8"/>
  <c r="J398" i="8"/>
  <c r="H398" i="8"/>
  <c r="G398" i="8"/>
  <c r="A398" i="8"/>
  <c r="T397" i="8"/>
  <c r="M397" i="8"/>
  <c r="J397" i="8"/>
  <c r="H397" i="8"/>
  <c r="A397" i="8"/>
  <c r="T396" i="8"/>
  <c r="M396" i="8"/>
  <c r="J396" i="8"/>
  <c r="H396" i="8"/>
  <c r="A396" i="8"/>
  <c r="T395" i="8"/>
  <c r="M395" i="8"/>
  <c r="L395" i="8"/>
  <c r="J395" i="8"/>
  <c r="A395" i="8"/>
  <c r="T394" i="8"/>
  <c r="M394" i="8"/>
  <c r="L394" i="8"/>
  <c r="H394" i="8"/>
  <c r="G394" i="8"/>
  <c r="A394" i="8"/>
  <c r="T393" i="8"/>
  <c r="M393" i="8"/>
  <c r="L393" i="8"/>
  <c r="H393" i="8"/>
  <c r="A393" i="8"/>
  <c r="T392" i="8"/>
  <c r="M392" i="8"/>
  <c r="L392" i="8"/>
  <c r="J392" i="8"/>
  <c r="H392" i="8"/>
  <c r="G392" i="8"/>
  <c r="A392" i="8"/>
  <c r="T391" i="8"/>
  <c r="M391" i="8"/>
  <c r="L391" i="8"/>
  <c r="J391" i="8"/>
  <c r="H391" i="8"/>
  <c r="G391" i="8"/>
  <c r="A391" i="8"/>
  <c r="T390" i="8"/>
  <c r="M390" i="8"/>
  <c r="L390" i="8"/>
  <c r="A390" i="8"/>
  <c r="T389" i="8"/>
  <c r="M389" i="8"/>
  <c r="L389" i="8"/>
  <c r="A389" i="8"/>
  <c r="T388" i="8"/>
  <c r="M388" i="8"/>
  <c r="J388" i="8"/>
  <c r="H388" i="8"/>
  <c r="A388" i="8"/>
  <c r="T387" i="8"/>
  <c r="M387" i="8"/>
  <c r="J387" i="8"/>
  <c r="H387" i="8"/>
  <c r="A387" i="8"/>
  <c r="T386" i="8"/>
  <c r="M386" i="8"/>
  <c r="L386" i="8"/>
  <c r="J386" i="8"/>
  <c r="A386" i="8"/>
  <c r="T385" i="8"/>
  <c r="M385" i="8"/>
  <c r="L385" i="8"/>
  <c r="J385" i="8"/>
  <c r="A385" i="8"/>
  <c r="T384" i="8"/>
  <c r="M384" i="8"/>
  <c r="L384" i="8"/>
  <c r="J384" i="8"/>
  <c r="A384" i="8"/>
  <c r="T383" i="8"/>
  <c r="M383" i="8"/>
  <c r="L383" i="8"/>
  <c r="J383" i="8"/>
  <c r="A383" i="8"/>
  <c r="T382" i="8"/>
  <c r="M382" i="8"/>
  <c r="L382" i="8"/>
  <c r="J382" i="8"/>
  <c r="A382" i="8"/>
  <c r="T381" i="8"/>
  <c r="M381" i="8"/>
  <c r="L381" i="8"/>
  <c r="J381" i="8"/>
  <c r="A381" i="8"/>
  <c r="T380" i="8"/>
  <c r="M380" i="8"/>
  <c r="L380" i="8"/>
  <c r="J380" i="8"/>
  <c r="A380" i="8"/>
  <c r="T379" i="8"/>
  <c r="M379" i="8"/>
  <c r="L379" i="8"/>
  <c r="A379" i="8"/>
  <c r="T378" i="8"/>
  <c r="M378" i="8"/>
  <c r="L378" i="8"/>
  <c r="A378" i="8"/>
  <c r="T377" i="8"/>
  <c r="M377" i="8"/>
  <c r="L377" i="8"/>
  <c r="A377" i="8"/>
  <c r="T376" i="8"/>
  <c r="M376" i="8"/>
  <c r="L376" i="8"/>
  <c r="J376" i="8"/>
  <c r="A376" i="8"/>
  <c r="T375" i="8"/>
  <c r="M375" i="8"/>
  <c r="L375" i="8"/>
  <c r="J375" i="8"/>
  <c r="A375" i="8"/>
  <c r="T374" i="8"/>
  <c r="M374" i="8"/>
  <c r="L374" i="8"/>
  <c r="J374" i="8"/>
  <c r="A374" i="8"/>
  <c r="T373" i="8"/>
  <c r="M373" i="8"/>
  <c r="L373" i="8"/>
  <c r="A373" i="8"/>
  <c r="T372" i="8"/>
  <c r="M372" i="8"/>
  <c r="L372" i="8"/>
  <c r="J372" i="8"/>
  <c r="H372" i="8"/>
  <c r="A372" i="8"/>
  <c r="T371" i="8"/>
  <c r="M371" i="8"/>
  <c r="L371" i="8"/>
  <c r="J371" i="8"/>
  <c r="H371" i="8"/>
  <c r="A371" i="8"/>
  <c r="T370" i="8"/>
  <c r="M370" i="8"/>
  <c r="L370" i="8"/>
  <c r="J370" i="8"/>
  <c r="H370" i="8"/>
  <c r="A370" i="8"/>
  <c r="T369" i="8"/>
  <c r="M369" i="8"/>
  <c r="L369" i="8"/>
  <c r="J369" i="8"/>
  <c r="A369" i="8"/>
  <c r="T368" i="8"/>
  <c r="M368" i="8"/>
  <c r="L368" i="8"/>
  <c r="J368" i="8"/>
  <c r="A368" i="8"/>
  <c r="T367" i="8"/>
  <c r="M367" i="8"/>
  <c r="L367" i="8"/>
  <c r="J367" i="8"/>
  <c r="A367" i="8"/>
  <c r="T366" i="8"/>
  <c r="M366" i="8"/>
  <c r="L366" i="8"/>
  <c r="A366" i="8"/>
  <c r="T365" i="8"/>
  <c r="M365" i="8"/>
  <c r="L365" i="8"/>
  <c r="H365" i="8"/>
  <c r="A365" i="8"/>
  <c r="T364" i="8"/>
  <c r="M364" i="8"/>
  <c r="L364" i="8"/>
  <c r="H364" i="8"/>
  <c r="A364" i="8"/>
  <c r="T363" i="8"/>
  <c r="M363" i="8"/>
  <c r="L363" i="8"/>
  <c r="H363" i="8"/>
  <c r="A363" i="8"/>
  <c r="T362" i="8"/>
  <c r="M362" i="8"/>
  <c r="L362" i="8"/>
  <c r="J362" i="8"/>
  <c r="H362" i="8"/>
  <c r="A362" i="8"/>
  <c r="T361" i="8"/>
  <c r="M361" i="8"/>
  <c r="L361" i="8"/>
  <c r="J361" i="8"/>
  <c r="A361" i="8"/>
  <c r="T360" i="8"/>
  <c r="M360" i="8"/>
  <c r="L360" i="8"/>
  <c r="J360" i="8"/>
  <c r="A360" i="8"/>
  <c r="T359" i="8"/>
  <c r="M359" i="8"/>
  <c r="L359" i="8"/>
  <c r="J359" i="8"/>
  <c r="A359" i="8"/>
  <c r="T358" i="8"/>
  <c r="M358" i="8"/>
  <c r="L358" i="8"/>
  <c r="J358" i="8"/>
  <c r="A358" i="8"/>
  <c r="T357" i="8"/>
  <c r="M357" i="8"/>
  <c r="L357" i="8"/>
  <c r="H357" i="8"/>
  <c r="A357" i="8"/>
  <c r="T356" i="8"/>
  <c r="M356" i="8"/>
  <c r="L356" i="8"/>
  <c r="H356" i="8"/>
  <c r="A356" i="8"/>
  <c r="T355" i="8"/>
  <c r="M355" i="8"/>
  <c r="L355" i="8"/>
  <c r="H355" i="8"/>
  <c r="A355" i="8"/>
  <c r="T354" i="8"/>
  <c r="M354" i="8"/>
  <c r="L354" i="8"/>
  <c r="A354" i="8"/>
  <c r="T353" i="8"/>
  <c r="M353" i="8"/>
  <c r="L353" i="8"/>
  <c r="J353" i="8"/>
  <c r="A353" i="8"/>
  <c r="T352" i="8"/>
  <c r="M352" i="8"/>
  <c r="L352" i="8"/>
  <c r="J352" i="8"/>
  <c r="A352" i="8"/>
  <c r="T351" i="8"/>
  <c r="M351" i="8"/>
  <c r="L351" i="8"/>
  <c r="J351" i="8"/>
  <c r="H351" i="8"/>
  <c r="A351" i="8"/>
  <c r="T350" i="8"/>
  <c r="M350" i="8"/>
  <c r="L350" i="8"/>
  <c r="J350" i="8"/>
  <c r="H350" i="8"/>
  <c r="A350" i="8"/>
  <c r="T349" i="8"/>
  <c r="M349" i="8"/>
  <c r="L349" i="8"/>
  <c r="J349" i="8"/>
  <c r="H349" i="8"/>
  <c r="A349" i="8"/>
  <c r="T348" i="8"/>
  <c r="M348" i="8"/>
  <c r="L348" i="8"/>
  <c r="J348" i="8"/>
  <c r="H348" i="8"/>
  <c r="A348" i="8"/>
  <c r="T347" i="8"/>
  <c r="M347" i="8"/>
  <c r="L347" i="8"/>
  <c r="J347" i="8"/>
  <c r="A347" i="8"/>
  <c r="T346" i="8"/>
  <c r="M346" i="8"/>
  <c r="L346" i="8"/>
  <c r="J346" i="8"/>
  <c r="A346" i="8"/>
  <c r="T345" i="8"/>
  <c r="M345" i="8"/>
  <c r="L345" i="8"/>
  <c r="J345" i="8"/>
  <c r="H345" i="8"/>
  <c r="A345" i="8"/>
  <c r="T344" i="8"/>
  <c r="M344" i="8"/>
  <c r="L344" i="8"/>
  <c r="A344" i="8"/>
  <c r="T343" i="8"/>
  <c r="M343" i="8"/>
  <c r="L343" i="8"/>
  <c r="A343" i="8"/>
  <c r="T342" i="8"/>
  <c r="M342" i="8"/>
  <c r="L342" i="8"/>
  <c r="J342" i="8"/>
  <c r="A342" i="8"/>
  <c r="T341" i="8"/>
  <c r="M341" i="8"/>
  <c r="L341" i="8"/>
  <c r="J341" i="8"/>
  <c r="A341" i="8"/>
  <c r="T340" i="8"/>
  <c r="M340" i="8"/>
  <c r="L340" i="8"/>
  <c r="A340" i="8"/>
  <c r="T339" i="8"/>
  <c r="M339" i="8"/>
  <c r="L339" i="8"/>
  <c r="J339" i="8"/>
  <c r="H339" i="8"/>
  <c r="A339" i="8"/>
  <c r="T338" i="8"/>
  <c r="M338" i="8"/>
  <c r="L338" i="8"/>
  <c r="J338" i="8"/>
  <c r="H338" i="8"/>
  <c r="A338" i="8"/>
  <c r="T337" i="8"/>
  <c r="M337" i="8"/>
  <c r="L337" i="8"/>
  <c r="J337" i="8"/>
  <c r="A337" i="8"/>
  <c r="T336" i="8"/>
  <c r="M336" i="8"/>
  <c r="L336" i="8"/>
  <c r="J336" i="8"/>
  <c r="A336" i="8"/>
  <c r="T335" i="8"/>
  <c r="M335" i="8"/>
  <c r="L335" i="8"/>
  <c r="J335" i="8"/>
  <c r="A335" i="8"/>
  <c r="T334" i="8"/>
  <c r="M334" i="8"/>
  <c r="L334" i="8"/>
  <c r="J334" i="8"/>
  <c r="A334" i="8"/>
  <c r="T333" i="8"/>
  <c r="M333" i="8"/>
  <c r="L333" i="8"/>
  <c r="J333" i="8"/>
  <c r="A333" i="8"/>
  <c r="T332" i="8"/>
  <c r="M332" i="8"/>
  <c r="L332" i="8"/>
  <c r="J332" i="8"/>
  <c r="H332" i="8"/>
  <c r="A332" i="8"/>
  <c r="T331" i="8"/>
  <c r="M331" i="8"/>
  <c r="L331" i="8"/>
  <c r="J331" i="8"/>
  <c r="H331" i="8"/>
  <c r="A331" i="8"/>
  <c r="T330" i="8"/>
  <c r="M330" i="8"/>
  <c r="L330" i="8"/>
  <c r="J330" i="8"/>
  <c r="H330" i="8"/>
  <c r="A330" i="8"/>
  <c r="T329" i="8"/>
  <c r="M329" i="8"/>
  <c r="L329" i="8"/>
  <c r="J329" i="8"/>
  <c r="H329" i="8"/>
  <c r="A329" i="8"/>
  <c r="T328" i="8"/>
  <c r="M328" i="8"/>
  <c r="L328" i="8"/>
  <c r="J328" i="8"/>
  <c r="H328" i="8"/>
  <c r="A328" i="8"/>
  <c r="T327" i="8"/>
  <c r="M327" i="8"/>
  <c r="L327" i="8"/>
  <c r="J327" i="8"/>
  <c r="H327" i="8"/>
  <c r="A327" i="8"/>
  <c r="T326" i="8"/>
  <c r="M326" i="8"/>
  <c r="L326" i="8"/>
  <c r="J326" i="8"/>
  <c r="H326" i="8"/>
  <c r="A326" i="8"/>
  <c r="T325" i="8"/>
  <c r="M325" i="8"/>
  <c r="L325" i="8"/>
  <c r="J325" i="8"/>
  <c r="A325" i="8"/>
  <c r="T324" i="8"/>
  <c r="M324" i="8"/>
  <c r="L324" i="8"/>
  <c r="J324" i="8"/>
  <c r="A324" i="8"/>
  <c r="T323" i="8"/>
  <c r="M323" i="8"/>
  <c r="L323" i="8"/>
  <c r="J323" i="8"/>
  <c r="H323" i="8"/>
  <c r="A323" i="8"/>
  <c r="T322" i="8"/>
  <c r="M322" i="8"/>
  <c r="L322" i="8"/>
  <c r="J322" i="8"/>
  <c r="H322" i="8"/>
  <c r="A322" i="8"/>
  <c r="T321" i="8"/>
  <c r="M321" i="8"/>
  <c r="L321" i="8"/>
  <c r="J321" i="8"/>
  <c r="H321" i="8"/>
  <c r="A321" i="8"/>
  <c r="T320" i="8"/>
  <c r="M320" i="8"/>
  <c r="L320" i="8"/>
  <c r="J320" i="8"/>
  <c r="H320" i="8"/>
  <c r="A320" i="8"/>
  <c r="T319" i="8"/>
  <c r="M319" i="8"/>
  <c r="L319" i="8"/>
  <c r="J319" i="8"/>
  <c r="H319" i="8"/>
  <c r="A319" i="8"/>
  <c r="T318" i="8"/>
  <c r="M318" i="8"/>
  <c r="L318" i="8"/>
  <c r="J318" i="8"/>
  <c r="H318" i="8"/>
  <c r="A318" i="8"/>
  <c r="T317" i="8"/>
  <c r="M317" i="8"/>
  <c r="L317" i="8"/>
  <c r="J317" i="8"/>
  <c r="H317" i="8"/>
  <c r="A317" i="8"/>
  <c r="T316" i="8"/>
  <c r="M316" i="8"/>
  <c r="L316" i="8"/>
  <c r="J316" i="8"/>
  <c r="H316" i="8"/>
  <c r="A316" i="8"/>
  <c r="T315" i="8"/>
  <c r="M315" i="8"/>
  <c r="L315" i="8"/>
  <c r="J315" i="8"/>
  <c r="H315" i="8"/>
  <c r="A315" i="8"/>
  <c r="T314" i="8"/>
  <c r="M314" i="8"/>
  <c r="L314" i="8"/>
  <c r="J314" i="8"/>
  <c r="H314" i="8"/>
  <c r="A314" i="8"/>
  <c r="T313" i="8"/>
  <c r="M313" i="8"/>
  <c r="L313" i="8"/>
  <c r="J313" i="8"/>
  <c r="H313" i="8"/>
  <c r="A313" i="8"/>
  <c r="T312" i="8"/>
  <c r="M312" i="8"/>
  <c r="L312" i="8"/>
  <c r="J312" i="8"/>
  <c r="H312" i="8"/>
  <c r="A312" i="8"/>
  <c r="T311" i="8"/>
  <c r="M311" i="8"/>
  <c r="L311" i="8"/>
  <c r="J311" i="8"/>
  <c r="H311" i="8"/>
  <c r="A311" i="8"/>
  <c r="T310" i="8"/>
  <c r="M310" i="8"/>
  <c r="L310" i="8"/>
  <c r="J310" i="8"/>
  <c r="H310" i="8"/>
  <c r="A310" i="8"/>
  <c r="T309" i="8"/>
  <c r="M309" i="8"/>
  <c r="L309" i="8"/>
  <c r="J309" i="8"/>
  <c r="H309" i="8"/>
  <c r="A309" i="8"/>
  <c r="T308" i="8"/>
  <c r="M308" i="8"/>
  <c r="L308" i="8"/>
  <c r="J308" i="8"/>
  <c r="H308" i="8"/>
  <c r="G308" i="8"/>
  <c r="A308" i="8"/>
  <c r="T307" i="8"/>
  <c r="M307" i="8"/>
  <c r="L307" i="8"/>
  <c r="J307" i="8"/>
  <c r="H307" i="8"/>
  <c r="G307" i="8"/>
  <c r="A307" i="8"/>
  <c r="T306" i="8"/>
  <c r="M306" i="8"/>
  <c r="L306" i="8"/>
  <c r="J306" i="8"/>
  <c r="H306" i="8"/>
  <c r="A306" i="8"/>
  <c r="T305" i="8"/>
  <c r="M305" i="8"/>
  <c r="L305" i="8"/>
  <c r="J305" i="8"/>
  <c r="H305" i="8"/>
  <c r="A305" i="8"/>
  <c r="T304" i="8"/>
  <c r="M304" i="8"/>
  <c r="L304" i="8"/>
  <c r="J304" i="8"/>
  <c r="H304" i="8"/>
  <c r="A304" i="8"/>
  <c r="T303" i="8"/>
  <c r="M303" i="8"/>
  <c r="L303" i="8"/>
  <c r="J303" i="8"/>
  <c r="G303" i="8"/>
  <c r="A303" i="8"/>
  <c r="T302" i="8"/>
  <c r="M302" i="8"/>
  <c r="L302" i="8"/>
  <c r="J302" i="8"/>
  <c r="G302" i="8"/>
  <c r="A302" i="8"/>
  <c r="T301" i="8"/>
  <c r="M301" i="8"/>
  <c r="L301" i="8"/>
  <c r="J301" i="8"/>
  <c r="H301" i="8"/>
  <c r="G301" i="8"/>
  <c r="A301" i="8"/>
  <c r="T300" i="8"/>
  <c r="M300" i="8"/>
  <c r="L300" i="8"/>
  <c r="J300" i="8"/>
  <c r="H300" i="8"/>
  <c r="G300" i="8"/>
  <c r="A300" i="8"/>
  <c r="T299" i="8"/>
  <c r="M299" i="8"/>
  <c r="L299" i="8"/>
  <c r="J299" i="8"/>
  <c r="H299" i="8"/>
  <c r="G299" i="8"/>
  <c r="A299" i="8"/>
  <c r="T298" i="8"/>
  <c r="M298" i="8"/>
  <c r="L298" i="8"/>
  <c r="J298" i="8"/>
  <c r="H298" i="8"/>
  <c r="A298" i="8"/>
  <c r="T297" i="8"/>
  <c r="M297" i="8"/>
  <c r="L297" i="8"/>
  <c r="J297" i="8"/>
  <c r="H297" i="8"/>
  <c r="A297" i="8"/>
  <c r="T296" i="8"/>
  <c r="M296" i="8"/>
  <c r="L296" i="8"/>
  <c r="J296" i="8"/>
  <c r="A296" i="8"/>
  <c r="T295" i="8"/>
  <c r="M295" i="8"/>
  <c r="L295" i="8"/>
  <c r="J295" i="8"/>
  <c r="H295" i="8"/>
  <c r="A295" i="8"/>
  <c r="T294" i="8"/>
  <c r="M294" i="8"/>
  <c r="L294" i="8"/>
  <c r="H294" i="8"/>
  <c r="A294" i="8"/>
  <c r="T293" i="8"/>
  <c r="M293" i="8"/>
  <c r="L293" i="8"/>
  <c r="J293" i="8"/>
  <c r="H293" i="8"/>
  <c r="A293" i="8"/>
  <c r="T292" i="8"/>
  <c r="M292" i="8"/>
  <c r="L292" i="8"/>
  <c r="H292" i="8"/>
  <c r="A292" i="8"/>
  <c r="T291" i="8"/>
  <c r="M291" i="8"/>
  <c r="L291" i="8"/>
  <c r="H291" i="8"/>
  <c r="A291" i="8"/>
  <c r="T290" i="8"/>
  <c r="M290" i="8"/>
  <c r="L290" i="8"/>
  <c r="J290" i="8"/>
  <c r="H290" i="8"/>
  <c r="A290" i="8"/>
  <c r="T289" i="8"/>
  <c r="M289" i="8"/>
  <c r="L289" i="8"/>
  <c r="J289" i="8"/>
  <c r="H289" i="8"/>
  <c r="A289" i="8"/>
  <c r="T288" i="8"/>
  <c r="M288" i="8"/>
  <c r="J288" i="8"/>
  <c r="H288" i="8"/>
  <c r="A288" i="8"/>
  <c r="T287" i="8"/>
  <c r="M287" i="8"/>
  <c r="L287" i="8"/>
  <c r="J287" i="8"/>
  <c r="H287" i="8"/>
  <c r="A287" i="8"/>
  <c r="T286" i="8"/>
  <c r="M286" i="8"/>
  <c r="L286" i="8"/>
  <c r="J286" i="8"/>
  <c r="H286" i="8"/>
  <c r="A286" i="8"/>
  <c r="T285" i="8"/>
  <c r="M285" i="8"/>
  <c r="L285" i="8"/>
  <c r="J285" i="8"/>
  <c r="H285" i="8"/>
  <c r="A285" i="8"/>
  <c r="T284" i="8"/>
  <c r="M284" i="8"/>
  <c r="L284" i="8"/>
  <c r="J284" i="8"/>
  <c r="H284" i="8"/>
  <c r="A284" i="8"/>
  <c r="T283" i="8"/>
  <c r="M283" i="8"/>
  <c r="L283" i="8"/>
  <c r="J283" i="8"/>
  <c r="H283" i="8"/>
  <c r="A283" i="8"/>
  <c r="T282" i="8"/>
  <c r="M282" i="8"/>
  <c r="L282" i="8"/>
  <c r="J282" i="8"/>
  <c r="H282" i="8"/>
  <c r="A282" i="8"/>
  <c r="T281" i="8"/>
  <c r="M281" i="8"/>
  <c r="L281" i="8"/>
  <c r="J281" i="8"/>
  <c r="H281" i="8"/>
  <c r="A281" i="8"/>
  <c r="T280" i="8"/>
  <c r="M280" i="8"/>
  <c r="L280" i="8"/>
  <c r="J280" i="8"/>
  <c r="A280" i="8"/>
  <c r="T279" i="8"/>
  <c r="M279" i="8"/>
  <c r="L279" i="8"/>
  <c r="J279" i="8"/>
  <c r="A279" i="8"/>
  <c r="T278" i="8"/>
  <c r="M278" i="8"/>
  <c r="L278" i="8"/>
  <c r="J278" i="8"/>
  <c r="H278" i="8"/>
  <c r="A278" i="8"/>
  <c r="T277" i="8"/>
  <c r="M277" i="8"/>
  <c r="L277" i="8"/>
  <c r="J277" i="8"/>
  <c r="H277" i="8"/>
  <c r="A277" i="8"/>
  <c r="T276" i="8"/>
  <c r="M276" i="8"/>
  <c r="L276" i="8"/>
  <c r="J276" i="8"/>
  <c r="H276" i="8"/>
  <c r="A276" i="8"/>
  <c r="T275" i="8"/>
  <c r="M275" i="8"/>
  <c r="L275" i="8"/>
  <c r="J275" i="8"/>
  <c r="H275" i="8"/>
  <c r="A275" i="8"/>
  <c r="T274" i="8"/>
  <c r="M274" i="8"/>
  <c r="L274" i="8"/>
  <c r="J274" i="8"/>
  <c r="H274" i="8"/>
  <c r="A274" i="8"/>
  <c r="T273" i="8"/>
  <c r="M273" i="8"/>
  <c r="L273" i="8"/>
  <c r="J273" i="8"/>
  <c r="H273" i="8"/>
  <c r="A273" i="8"/>
  <c r="T272" i="8"/>
  <c r="M272" i="8"/>
  <c r="L272" i="8"/>
  <c r="J272" i="8"/>
  <c r="H272" i="8"/>
  <c r="A272" i="8"/>
  <c r="T271" i="8"/>
  <c r="M271" i="8"/>
  <c r="L271" i="8"/>
  <c r="J271" i="8"/>
  <c r="H271" i="8"/>
  <c r="G271" i="8"/>
  <c r="A271" i="8"/>
  <c r="T270" i="8"/>
  <c r="M270" i="8"/>
  <c r="L270" i="8"/>
  <c r="J270" i="8"/>
  <c r="H270" i="8"/>
  <c r="A270" i="8"/>
  <c r="T269" i="8"/>
  <c r="M269" i="8"/>
  <c r="L269" i="8"/>
  <c r="J269" i="8"/>
  <c r="H269" i="8"/>
  <c r="A269" i="8"/>
  <c r="T268" i="8"/>
  <c r="M268" i="8"/>
  <c r="L268" i="8"/>
  <c r="J268" i="8"/>
  <c r="H268" i="8"/>
  <c r="A268" i="8"/>
  <c r="T267" i="8"/>
  <c r="M267" i="8"/>
  <c r="L267" i="8"/>
  <c r="J267" i="8"/>
  <c r="H267" i="8"/>
  <c r="A267" i="8"/>
  <c r="T266" i="8"/>
  <c r="M266" i="8"/>
  <c r="L266" i="8"/>
  <c r="J266" i="8"/>
  <c r="H266" i="8"/>
  <c r="G266" i="8"/>
  <c r="A266" i="8"/>
  <c r="T265" i="8"/>
  <c r="M265" i="8"/>
  <c r="L265" i="8"/>
  <c r="J265" i="8"/>
  <c r="H265" i="8"/>
  <c r="A265" i="8"/>
  <c r="T264" i="8"/>
  <c r="M264" i="8"/>
  <c r="L264" i="8"/>
  <c r="J264" i="8"/>
  <c r="H264" i="8"/>
  <c r="A264" i="8"/>
  <c r="T263" i="8"/>
  <c r="M263" i="8"/>
  <c r="L263" i="8"/>
  <c r="J263" i="8"/>
  <c r="H263" i="8"/>
  <c r="A263" i="8"/>
  <c r="T262" i="8"/>
  <c r="M262" i="8"/>
  <c r="L262" i="8"/>
  <c r="J262" i="8"/>
  <c r="H262" i="8"/>
  <c r="A262" i="8"/>
  <c r="T261" i="8"/>
  <c r="M261" i="8"/>
  <c r="L261" i="8"/>
  <c r="J261" i="8"/>
  <c r="H261" i="8"/>
  <c r="A261" i="8"/>
  <c r="T260" i="8"/>
  <c r="M260" i="8"/>
  <c r="L260" i="8"/>
  <c r="J260" i="8"/>
  <c r="H260" i="8"/>
  <c r="A260" i="8"/>
  <c r="T259" i="8"/>
  <c r="M259" i="8"/>
  <c r="L259" i="8"/>
  <c r="J259" i="8"/>
  <c r="H259" i="8"/>
  <c r="A259" i="8"/>
  <c r="T258" i="8"/>
  <c r="M258" i="8"/>
  <c r="L258" i="8"/>
  <c r="J258" i="8"/>
  <c r="H258" i="8"/>
  <c r="A258" i="8"/>
  <c r="T257" i="8"/>
  <c r="M257" i="8"/>
  <c r="L257" i="8"/>
  <c r="J257" i="8"/>
  <c r="H257" i="8"/>
  <c r="A257" i="8"/>
  <c r="T256" i="8"/>
  <c r="M256" i="8"/>
  <c r="L256" i="8"/>
  <c r="J256" i="8"/>
  <c r="H256" i="8"/>
  <c r="A256" i="8"/>
  <c r="T255" i="8"/>
  <c r="M255" i="8"/>
  <c r="L255" i="8"/>
  <c r="J255" i="8"/>
  <c r="H255" i="8"/>
  <c r="A255" i="8"/>
  <c r="T254" i="8"/>
  <c r="M254" i="8"/>
  <c r="L254" i="8"/>
  <c r="J254" i="8"/>
  <c r="H254" i="8"/>
  <c r="A254" i="8"/>
  <c r="T253" i="8"/>
  <c r="M253" i="8"/>
  <c r="L253" i="8"/>
  <c r="J253" i="8"/>
  <c r="H253" i="8"/>
  <c r="G253" i="8"/>
  <c r="A253" i="8"/>
  <c r="T252" i="8"/>
  <c r="M252" i="8"/>
  <c r="L252" i="8"/>
  <c r="J252" i="8"/>
  <c r="H252" i="8"/>
  <c r="G252" i="8"/>
  <c r="A252" i="8"/>
  <c r="T251" i="8"/>
  <c r="M251" i="8"/>
  <c r="L251" i="8"/>
  <c r="J251" i="8"/>
  <c r="H251" i="8"/>
  <c r="G251" i="8"/>
  <c r="A251" i="8"/>
  <c r="T250" i="8"/>
  <c r="M250" i="8"/>
  <c r="L250" i="8"/>
  <c r="J250" i="8"/>
  <c r="H250" i="8"/>
  <c r="G250" i="8"/>
  <c r="A250" i="8"/>
  <c r="T249" i="8"/>
  <c r="M249" i="8"/>
  <c r="L249" i="8"/>
  <c r="J249" i="8"/>
  <c r="H249" i="8"/>
  <c r="G249" i="8"/>
  <c r="A249" i="8"/>
  <c r="T248" i="8"/>
  <c r="M248" i="8"/>
  <c r="L248" i="8"/>
  <c r="J248" i="8"/>
  <c r="H248" i="8"/>
  <c r="A248" i="8"/>
  <c r="T247" i="8"/>
  <c r="M247" i="8"/>
  <c r="L247" i="8"/>
  <c r="J247" i="8"/>
  <c r="H247" i="8"/>
  <c r="A247" i="8"/>
  <c r="T246" i="8"/>
  <c r="M246" i="8"/>
  <c r="L246" i="8"/>
  <c r="J246" i="8"/>
  <c r="H246" i="8"/>
  <c r="A246" i="8"/>
  <c r="T245" i="8"/>
  <c r="M245" i="8"/>
  <c r="L245" i="8"/>
  <c r="J245" i="8"/>
  <c r="H245" i="8"/>
  <c r="A245" i="8"/>
  <c r="T244" i="8"/>
  <c r="M244" i="8"/>
  <c r="L244" i="8"/>
  <c r="J244" i="8"/>
  <c r="H244" i="8"/>
  <c r="A244" i="8"/>
  <c r="T243" i="8"/>
  <c r="M243" i="8"/>
  <c r="L243" i="8"/>
  <c r="J243" i="8"/>
  <c r="H243" i="8"/>
  <c r="A243" i="8"/>
  <c r="T242" i="8"/>
  <c r="M242" i="8"/>
  <c r="L242" i="8"/>
  <c r="J242" i="8"/>
  <c r="H242" i="8"/>
  <c r="A242" i="8"/>
  <c r="T241" i="8"/>
  <c r="M241" i="8"/>
  <c r="L241" i="8"/>
  <c r="J241" i="8"/>
  <c r="H241" i="8"/>
  <c r="A241" i="8"/>
  <c r="T240" i="8"/>
  <c r="M240" i="8"/>
  <c r="L240" i="8"/>
  <c r="J240" i="8"/>
  <c r="H240" i="8"/>
  <c r="A240" i="8"/>
  <c r="T239" i="8"/>
  <c r="M239" i="8"/>
  <c r="L239" i="8"/>
  <c r="J239" i="8"/>
  <c r="H239" i="8"/>
  <c r="G239" i="8"/>
  <c r="A239" i="8"/>
  <c r="T238" i="8"/>
  <c r="M238" i="8"/>
  <c r="L238" i="8"/>
  <c r="J238" i="8"/>
  <c r="H238" i="8"/>
  <c r="A238" i="8"/>
  <c r="T237" i="8"/>
  <c r="M237" i="8"/>
  <c r="L237" i="8"/>
  <c r="J237" i="8"/>
  <c r="H237" i="8"/>
  <c r="A237" i="8"/>
  <c r="T236" i="8"/>
  <c r="M236" i="8"/>
  <c r="L236" i="8"/>
  <c r="J236" i="8"/>
  <c r="H236" i="8"/>
  <c r="A236" i="8"/>
  <c r="T235" i="8"/>
  <c r="M235" i="8"/>
  <c r="L235" i="8"/>
  <c r="J235" i="8"/>
  <c r="H235" i="8"/>
  <c r="A235" i="8"/>
  <c r="T234" i="8"/>
  <c r="M234" i="8"/>
  <c r="L234" i="8"/>
  <c r="J234" i="8"/>
  <c r="H234" i="8"/>
  <c r="A234" i="8"/>
  <c r="T233" i="8"/>
  <c r="M233" i="8"/>
  <c r="L233" i="8"/>
  <c r="J233" i="8"/>
  <c r="H233" i="8"/>
  <c r="A233" i="8"/>
  <c r="T232" i="8"/>
  <c r="M232" i="8"/>
  <c r="L232" i="8"/>
  <c r="J232" i="8"/>
  <c r="H232" i="8"/>
  <c r="A232" i="8"/>
  <c r="T231" i="8"/>
  <c r="M231" i="8"/>
  <c r="L231" i="8"/>
  <c r="J231" i="8"/>
  <c r="H231" i="8"/>
  <c r="A231" i="8"/>
  <c r="T230" i="8"/>
  <c r="M230" i="8"/>
  <c r="L230" i="8"/>
  <c r="J230" i="8"/>
  <c r="H230" i="8"/>
  <c r="A230" i="8"/>
  <c r="T229" i="8"/>
  <c r="M229" i="8"/>
  <c r="L229" i="8"/>
  <c r="J229" i="8"/>
  <c r="H229" i="8"/>
  <c r="A229" i="8"/>
  <c r="T228" i="8"/>
  <c r="M228" i="8"/>
  <c r="L228" i="8"/>
  <c r="J228" i="8"/>
  <c r="H228" i="8"/>
  <c r="A228" i="8"/>
  <c r="T227" i="8"/>
  <c r="M227" i="8"/>
  <c r="L227" i="8"/>
  <c r="J227" i="8"/>
  <c r="H227" i="8"/>
  <c r="A227" i="8"/>
  <c r="T226" i="8"/>
  <c r="M226" i="8"/>
  <c r="L226" i="8"/>
  <c r="J226" i="8"/>
  <c r="H226" i="8"/>
  <c r="A226" i="8"/>
  <c r="T225" i="8"/>
  <c r="M225" i="8"/>
  <c r="L225" i="8"/>
  <c r="J225" i="8"/>
  <c r="H225" i="8"/>
  <c r="A225" i="8"/>
  <c r="T224" i="8"/>
  <c r="M224" i="8"/>
  <c r="L224" i="8"/>
  <c r="J224" i="8"/>
  <c r="H224" i="8"/>
  <c r="A224" i="8"/>
  <c r="T223" i="8"/>
  <c r="M223" i="8"/>
  <c r="L223" i="8"/>
  <c r="J223" i="8"/>
  <c r="H223" i="8"/>
  <c r="G223" i="8"/>
  <c r="A223" i="8"/>
  <c r="T222" i="8"/>
  <c r="M222" i="8"/>
  <c r="L222" i="8"/>
  <c r="J222" i="8"/>
  <c r="H222" i="8"/>
  <c r="G222" i="8"/>
  <c r="A222" i="8"/>
  <c r="T221" i="8"/>
  <c r="M221" i="8"/>
  <c r="L221" i="8"/>
  <c r="J221" i="8"/>
  <c r="H221" i="8"/>
  <c r="G221" i="8"/>
  <c r="A221" i="8"/>
  <c r="T220" i="8"/>
  <c r="M220" i="8"/>
  <c r="L220" i="8"/>
  <c r="J220" i="8"/>
  <c r="H220" i="8"/>
  <c r="G220" i="8"/>
  <c r="A220" i="8"/>
  <c r="T219" i="8"/>
  <c r="M219" i="8"/>
  <c r="L219" i="8"/>
  <c r="J219" i="8"/>
  <c r="H219" i="8"/>
  <c r="A219" i="8"/>
  <c r="T218" i="8"/>
  <c r="M218" i="8"/>
  <c r="L218" i="8"/>
  <c r="J218" i="8"/>
  <c r="H218" i="8"/>
  <c r="G218" i="8"/>
  <c r="A218" i="8"/>
  <c r="T217" i="8"/>
  <c r="M217" i="8"/>
  <c r="L217" i="8"/>
  <c r="J217" i="8"/>
  <c r="H217" i="8"/>
  <c r="G217" i="8"/>
  <c r="A217" i="8"/>
  <c r="T216" i="8"/>
  <c r="M216" i="8"/>
  <c r="L216" i="8"/>
  <c r="J216" i="8"/>
  <c r="H216" i="8"/>
  <c r="G216" i="8"/>
  <c r="A216" i="8"/>
  <c r="T215" i="8"/>
  <c r="M215" i="8"/>
  <c r="L215" i="8"/>
  <c r="J215" i="8"/>
  <c r="H215" i="8"/>
  <c r="G215" i="8"/>
  <c r="A215" i="8"/>
  <c r="T214" i="8"/>
  <c r="M214" i="8"/>
  <c r="L214" i="8"/>
  <c r="J214" i="8"/>
  <c r="H214" i="8"/>
  <c r="G214" i="8"/>
  <c r="A214" i="8"/>
  <c r="T213" i="8"/>
  <c r="M213" i="8"/>
  <c r="L213" i="8"/>
  <c r="J213" i="8"/>
  <c r="H213" i="8"/>
  <c r="G213" i="8"/>
  <c r="A213" i="8"/>
  <c r="T212" i="8"/>
  <c r="M212" i="8"/>
  <c r="L212" i="8"/>
  <c r="J212" i="8"/>
  <c r="H212" i="8"/>
  <c r="G212" i="8"/>
  <c r="A212" i="8"/>
  <c r="T211" i="8"/>
  <c r="M211" i="8"/>
  <c r="L211" i="8"/>
  <c r="J211" i="8"/>
  <c r="H211" i="8"/>
  <c r="G211" i="8"/>
  <c r="A211" i="8"/>
  <c r="T210" i="8"/>
  <c r="M210" i="8"/>
  <c r="L210" i="8"/>
  <c r="J210" i="8"/>
  <c r="H210" i="8"/>
  <c r="G210" i="8"/>
  <c r="A210" i="8"/>
  <c r="T209" i="8"/>
  <c r="M209" i="8"/>
  <c r="L209" i="8"/>
  <c r="J209" i="8"/>
  <c r="H209" i="8"/>
  <c r="A209" i="8"/>
  <c r="T208" i="8"/>
  <c r="M208" i="8"/>
  <c r="L208" i="8"/>
  <c r="J208" i="8"/>
  <c r="H208" i="8"/>
  <c r="A208" i="8"/>
  <c r="T207" i="8"/>
  <c r="M207" i="8"/>
  <c r="L207" i="8"/>
  <c r="J207" i="8"/>
  <c r="H207" i="8"/>
  <c r="G207" i="8"/>
  <c r="A207" i="8"/>
  <c r="T206" i="8"/>
  <c r="M206" i="8"/>
  <c r="L206" i="8"/>
  <c r="J206" i="8"/>
  <c r="H206" i="8"/>
  <c r="G206" i="8"/>
  <c r="A206" i="8"/>
  <c r="T205" i="8"/>
  <c r="M205" i="8"/>
  <c r="L205" i="8"/>
  <c r="J205" i="8"/>
  <c r="H205" i="8"/>
  <c r="A205" i="8"/>
  <c r="T204" i="8"/>
  <c r="M204" i="8"/>
  <c r="L204" i="8"/>
  <c r="J204" i="8"/>
  <c r="H204" i="8"/>
  <c r="A204" i="8"/>
  <c r="T203" i="8"/>
  <c r="M203" i="8"/>
  <c r="L203" i="8"/>
  <c r="J203" i="8"/>
  <c r="H203" i="8"/>
  <c r="A203" i="8"/>
  <c r="T202" i="8"/>
  <c r="M202" i="8"/>
  <c r="L202" i="8"/>
  <c r="J202" i="8"/>
  <c r="H202" i="8"/>
  <c r="A202" i="8"/>
  <c r="T201" i="8"/>
  <c r="M201" i="8"/>
  <c r="L201" i="8"/>
  <c r="J201" i="8"/>
  <c r="H201" i="8"/>
  <c r="A201" i="8"/>
  <c r="T200" i="8"/>
  <c r="M200" i="8"/>
  <c r="L200" i="8"/>
  <c r="J200" i="8"/>
  <c r="H200" i="8"/>
  <c r="A200" i="8"/>
  <c r="T199" i="8"/>
  <c r="M199" i="8"/>
  <c r="L199" i="8"/>
  <c r="J199" i="8"/>
  <c r="H199" i="8"/>
  <c r="A199" i="8"/>
  <c r="T198" i="8"/>
  <c r="M198" i="8"/>
  <c r="L198" i="8"/>
  <c r="J198" i="8"/>
  <c r="H198" i="8"/>
  <c r="A198" i="8"/>
  <c r="T197" i="8"/>
  <c r="M197" i="8"/>
  <c r="L197" i="8"/>
  <c r="J197" i="8"/>
  <c r="H197" i="8"/>
  <c r="A197" i="8"/>
  <c r="T196" i="8"/>
  <c r="M196" i="8"/>
  <c r="L196" i="8"/>
  <c r="J196" i="8"/>
  <c r="H196" i="8"/>
  <c r="A196" i="8"/>
  <c r="T195" i="8"/>
  <c r="M195" i="8"/>
  <c r="L195" i="8"/>
  <c r="J195" i="8"/>
  <c r="H195" i="8"/>
  <c r="A195" i="8"/>
  <c r="T194" i="8"/>
  <c r="M194" i="8"/>
  <c r="L194" i="8"/>
  <c r="J194" i="8"/>
  <c r="H194" i="8"/>
  <c r="G194" i="8"/>
  <c r="A194" i="8"/>
  <c r="T193" i="8"/>
  <c r="M193" i="8"/>
  <c r="L193" i="8"/>
  <c r="J193" i="8"/>
  <c r="H193" i="8"/>
  <c r="A193" i="8"/>
  <c r="T192" i="8"/>
  <c r="M192" i="8"/>
  <c r="L192" i="8"/>
  <c r="J192" i="8"/>
  <c r="H192" i="8"/>
  <c r="A192" i="8"/>
  <c r="T191" i="8"/>
  <c r="M191" i="8"/>
  <c r="L191" i="8"/>
  <c r="J191" i="8"/>
  <c r="H191" i="8"/>
  <c r="A191" i="8"/>
  <c r="T190" i="8"/>
  <c r="M190" i="8"/>
  <c r="L190" i="8"/>
  <c r="J190" i="8"/>
  <c r="H190" i="8"/>
  <c r="A190" i="8"/>
  <c r="T189" i="8"/>
  <c r="M189" i="8"/>
  <c r="L189" i="8"/>
  <c r="J189" i="8"/>
  <c r="H189" i="8"/>
  <c r="A189" i="8"/>
  <c r="T188" i="8"/>
  <c r="M188" i="8"/>
  <c r="L188" i="8"/>
  <c r="J188" i="8"/>
  <c r="H188" i="8"/>
  <c r="A188" i="8"/>
  <c r="T187" i="8"/>
  <c r="M187" i="8"/>
  <c r="L187" i="8"/>
  <c r="J187" i="8"/>
  <c r="H187" i="8"/>
  <c r="A187" i="8"/>
  <c r="T186" i="8"/>
  <c r="M186" i="8"/>
  <c r="L186" i="8"/>
  <c r="J186" i="8"/>
  <c r="H186" i="8"/>
  <c r="A186" i="8"/>
  <c r="T185" i="8"/>
  <c r="M185" i="8"/>
  <c r="L185" i="8"/>
  <c r="J185" i="8"/>
  <c r="H185" i="8"/>
  <c r="A185" i="8"/>
  <c r="T184" i="8"/>
  <c r="M184" i="8"/>
  <c r="L184" i="8"/>
  <c r="J184" i="8"/>
  <c r="H184" i="8"/>
  <c r="A184" i="8"/>
  <c r="T183" i="8"/>
  <c r="M183" i="8"/>
  <c r="L183" i="8"/>
  <c r="J183" i="8"/>
  <c r="H183" i="8"/>
  <c r="A183" i="8"/>
  <c r="T182" i="8"/>
  <c r="M182" i="8"/>
  <c r="L182" i="8"/>
  <c r="J182" i="8"/>
  <c r="H182" i="8"/>
  <c r="A182" i="8"/>
  <c r="T181" i="8"/>
  <c r="M181" i="8"/>
  <c r="L181" i="8"/>
  <c r="J181" i="8"/>
  <c r="H181" i="8"/>
  <c r="A181" i="8"/>
  <c r="T180" i="8"/>
  <c r="M180" i="8"/>
  <c r="L180" i="8"/>
  <c r="J180" i="8"/>
  <c r="H180" i="8"/>
  <c r="A180" i="8"/>
  <c r="T179" i="8"/>
  <c r="M179" i="8"/>
  <c r="L179" i="8"/>
  <c r="J179" i="8"/>
  <c r="H179" i="8"/>
  <c r="G179" i="8"/>
  <c r="A179" i="8"/>
  <c r="T178" i="8"/>
  <c r="M178" i="8"/>
  <c r="L178" i="8"/>
  <c r="J178" i="8"/>
  <c r="H178" i="8"/>
  <c r="A178" i="8"/>
  <c r="T177" i="8"/>
  <c r="M177" i="8"/>
  <c r="L177" i="8"/>
  <c r="J177" i="8"/>
  <c r="H177" i="8"/>
  <c r="G177" i="8"/>
  <c r="A177" i="8"/>
  <c r="T176" i="8"/>
  <c r="M176" i="8"/>
  <c r="L176" i="8"/>
  <c r="J176" i="8"/>
  <c r="H176" i="8"/>
  <c r="G176" i="8"/>
  <c r="A176" i="8"/>
  <c r="T175" i="8"/>
  <c r="M175" i="8"/>
  <c r="L175" i="8"/>
  <c r="J175" i="8"/>
  <c r="H175" i="8"/>
  <c r="G175" i="8"/>
  <c r="A175" i="8"/>
  <c r="T174" i="8"/>
  <c r="M174" i="8"/>
  <c r="L174" i="8"/>
  <c r="J174" i="8"/>
  <c r="H174" i="8"/>
  <c r="G174" i="8"/>
  <c r="A174" i="8"/>
  <c r="T173" i="8"/>
  <c r="M173" i="8"/>
  <c r="L173" i="8"/>
  <c r="J173" i="8"/>
  <c r="G173" i="8"/>
  <c r="A173" i="8"/>
  <c r="T172" i="8"/>
  <c r="M172" i="8"/>
  <c r="L172" i="8"/>
  <c r="J172" i="8"/>
  <c r="H172" i="8"/>
  <c r="A172" i="8"/>
  <c r="T171" i="8"/>
  <c r="M171" i="8"/>
  <c r="L171" i="8"/>
  <c r="J171" i="8"/>
  <c r="A171" i="8"/>
  <c r="T170" i="8"/>
  <c r="M170" i="8"/>
  <c r="L170" i="8"/>
  <c r="J170" i="8"/>
  <c r="H170" i="8"/>
  <c r="G170" i="8"/>
  <c r="A170" i="8"/>
  <c r="T169" i="8"/>
  <c r="M169" i="8"/>
  <c r="L169" i="8"/>
  <c r="J169" i="8"/>
  <c r="H169" i="8"/>
  <c r="G169" i="8"/>
  <c r="A169" i="8"/>
  <c r="T168" i="8"/>
  <c r="M168" i="8"/>
  <c r="L168" i="8"/>
  <c r="J168" i="8"/>
  <c r="H168" i="8"/>
  <c r="A168" i="8"/>
  <c r="T167" i="8"/>
  <c r="M167" i="8"/>
  <c r="L167" i="8"/>
  <c r="J167" i="8"/>
  <c r="H167" i="8"/>
  <c r="G167" i="8"/>
  <c r="A167" i="8"/>
  <c r="T166" i="8"/>
  <c r="M166" i="8"/>
  <c r="L166" i="8"/>
  <c r="J166" i="8"/>
  <c r="H166" i="8"/>
  <c r="G166" i="8"/>
  <c r="A166" i="8"/>
  <c r="T165" i="8"/>
  <c r="M165" i="8"/>
  <c r="L165" i="8"/>
  <c r="J165" i="8"/>
  <c r="H165" i="8"/>
  <c r="G165" i="8"/>
  <c r="A165" i="8"/>
  <c r="T164" i="8"/>
  <c r="M164" i="8"/>
  <c r="L164" i="8"/>
  <c r="J164" i="8"/>
  <c r="H164" i="8"/>
  <c r="G164" i="8"/>
  <c r="A164" i="8"/>
  <c r="T163" i="8"/>
  <c r="M163" i="8"/>
  <c r="L163" i="8"/>
  <c r="J163" i="8"/>
  <c r="H163" i="8"/>
  <c r="T162" i="8"/>
  <c r="M162" i="8"/>
  <c r="L162" i="8"/>
  <c r="J162" i="8"/>
  <c r="H162" i="8"/>
  <c r="G162" i="8"/>
  <c r="T161" i="8"/>
  <c r="M161" i="8"/>
  <c r="L161" i="8"/>
  <c r="J161" i="8"/>
  <c r="H161" i="8"/>
  <c r="G161" i="8"/>
  <c r="T160" i="8"/>
  <c r="M160" i="8"/>
  <c r="L160" i="8"/>
  <c r="J160" i="8"/>
  <c r="H160" i="8"/>
  <c r="G160" i="8"/>
  <c r="T159" i="8"/>
  <c r="M159" i="8"/>
  <c r="L159" i="8"/>
  <c r="J159" i="8"/>
  <c r="H159" i="8"/>
  <c r="T158" i="8"/>
  <c r="M158" i="8"/>
  <c r="L158" i="8"/>
  <c r="J158" i="8"/>
  <c r="H158" i="8"/>
  <c r="T157" i="8"/>
  <c r="M157" i="8"/>
  <c r="L157" i="8"/>
  <c r="J157" i="8"/>
  <c r="H157" i="8"/>
  <c r="T156" i="8"/>
  <c r="M156" i="8"/>
  <c r="L156" i="8"/>
  <c r="J156" i="8"/>
  <c r="H156" i="8"/>
  <c r="G156" i="8"/>
  <c r="T155" i="8"/>
  <c r="M155" i="8"/>
  <c r="J155" i="8"/>
  <c r="H155" i="8"/>
  <c r="T154" i="8"/>
  <c r="M154" i="8"/>
  <c r="L154" i="8"/>
  <c r="J154" i="8"/>
  <c r="G154" i="8"/>
  <c r="T153" i="8"/>
  <c r="M153" i="8"/>
  <c r="L153" i="8"/>
  <c r="J153" i="8"/>
  <c r="H153" i="8"/>
  <c r="G153" i="8"/>
  <c r="T152" i="8"/>
  <c r="M152" i="8"/>
  <c r="L152" i="8"/>
  <c r="J152" i="8"/>
  <c r="H152" i="8"/>
  <c r="G152" i="8"/>
  <c r="T151" i="8"/>
  <c r="M151" i="8"/>
  <c r="L151" i="8"/>
  <c r="J151" i="8"/>
  <c r="H151" i="8"/>
  <c r="T150" i="8"/>
  <c r="M150" i="8"/>
  <c r="L150" i="8"/>
  <c r="J150" i="8"/>
  <c r="H150" i="8"/>
  <c r="T149" i="8"/>
  <c r="M149" i="8"/>
  <c r="L149" i="8"/>
  <c r="J149" i="8"/>
  <c r="H149" i="8"/>
  <c r="T148" i="8"/>
  <c r="M148" i="8"/>
  <c r="L148" i="8"/>
  <c r="J148" i="8"/>
  <c r="H148" i="8"/>
  <c r="G148" i="8"/>
  <c r="T147" i="8"/>
  <c r="M147" i="8"/>
  <c r="L147" i="8"/>
  <c r="J147" i="8"/>
  <c r="H147" i="8"/>
  <c r="G147" i="8"/>
  <c r="A147" i="8"/>
  <c r="T146" i="8"/>
  <c r="M146" i="8"/>
  <c r="L146" i="8"/>
  <c r="J146" i="8"/>
  <c r="H146" i="8"/>
  <c r="G146" i="8"/>
  <c r="A146" i="8"/>
  <c r="T145" i="8"/>
  <c r="M145" i="8"/>
  <c r="L145" i="8"/>
  <c r="J145" i="8"/>
  <c r="H145" i="8"/>
  <c r="A145" i="8"/>
  <c r="T144" i="8"/>
  <c r="M144" i="8"/>
  <c r="L144" i="8"/>
  <c r="J144" i="8"/>
  <c r="H144" i="8"/>
  <c r="G144" i="8"/>
  <c r="A144" i="8"/>
  <c r="T143" i="8"/>
  <c r="M143" i="8"/>
  <c r="L143" i="8"/>
  <c r="J143" i="8"/>
  <c r="H143" i="8"/>
  <c r="A143" i="8"/>
  <c r="T142" i="8"/>
  <c r="M142" i="8"/>
  <c r="L142" i="8"/>
  <c r="J142" i="8"/>
  <c r="H142" i="8"/>
  <c r="G142" i="8"/>
  <c r="A142" i="8"/>
  <c r="T141" i="8"/>
  <c r="M141" i="8"/>
  <c r="L141" i="8"/>
  <c r="J141" i="8"/>
  <c r="H141" i="8"/>
  <c r="G141" i="8"/>
  <c r="A141" i="8"/>
  <c r="T140" i="8"/>
  <c r="M140" i="8"/>
  <c r="L140" i="8"/>
  <c r="J140" i="8"/>
  <c r="H140" i="8"/>
  <c r="G140" i="8"/>
  <c r="A140" i="8"/>
  <c r="T139" i="8"/>
  <c r="M139" i="8"/>
  <c r="L139" i="8"/>
  <c r="J139" i="8"/>
  <c r="H139" i="8"/>
  <c r="G139" i="8"/>
  <c r="A139" i="8"/>
  <c r="T138" i="8"/>
  <c r="M138" i="8"/>
  <c r="L138" i="8"/>
  <c r="J138" i="8"/>
  <c r="H138" i="8"/>
  <c r="G138" i="8"/>
  <c r="A138" i="8"/>
  <c r="T137" i="8"/>
  <c r="M137" i="8"/>
  <c r="L137" i="8"/>
  <c r="J137" i="8"/>
  <c r="H137" i="8"/>
  <c r="G137" i="8"/>
  <c r="A137" i="8"/>
  <c r="T136" i="8"/>
  <c r="M136" i="8"/>
  <c r="L136" i="8"/>
  <c r="J136" i="8"/>
  <c r="H136" i="8"/>
  <c r="G136" i="8"/>
  <c r="A136" i="8"/>
  <c r="T135" i="8"/>
  <c r="M135" i="8"/>
  <c r="L135" i="8"/>
  <c r="J135" i="8"/>
  <c r="H135" i="8"/>
  <c r="A135" i="8"/>
  <c r="T134" i="8"/>
  <c r="M134" i="8"/>
  <c r="L134" i="8"/>
  <c r="J134" i="8"/>
  <c r="H134" i="8"/>
  <c r="G134" i="8"/>
  <c r="A134" i="8"/>
  <c r="T133" i="8"/>
  <c r="M133" i="8"/>
  <c r="L133" i="8"/>
  <c r="J133" i="8"/>
  <c r="H133" i="8"/>
  <c r="G133" i="8"/>
  <c r="A133" i="8"/>
  <c r="T132" i="8"/>
  <c r="M132" i="8"/>
  <c r="L132" i="8"/>
  <c r="J132" i="8"/>
  <c r="H132" i="8"/>
  <c r="A132" i="8"/>
  <c r="T131" i="8"/>
  <c r="M131" i="8"/>
  <c r="L131" i="8"/>
  <c r="J131" i="8"/>
  <c r="H131" i="8"/>
  <c r="A131" i="8"/>
  <c r="T130" i="8"/>
  <c r="M130" i="8"/>
  <c r="L130" i="8"/>
  <c r="J130" i="8"/>
  <c r="H130" i="8"/>
  <c r="A130" i="8"/>
  <c r="T129" i="8"/>
  <c r="M129" i="8"/>
  <c r="L129" i="8"/>
  <c r="J129" i="8"/>
  <c r="H129" i="8"/>
  <c r="A129" i="8"/>
  <c r="T128" i="8"/>
  <c r="M128" i="8"/>
  <c r="L128" i="8"/>
  <c r="J128" i="8"/>
  <c r="H128" i="8"/>
  <c r="A128" i="8"/>
  <c r="T127" i="8"/>
  <c r="M127" i="8"/>
  <c r="L127" i="8"/>
  <c r="J127" i="8"/>
  <c r="H127" i="8"/>
  <c r="A127" i="8"/>
  <c r="T126" i="8"/>
  <c r="M126" i="8"/>
  <c r="L126" i="8"/>
  <c r="J126" i="8"/>
  <c r="H126" i="8"/>
  <c r="A126" i="8"/>
  <c r="T125" i="8"/>
  <c r="M125" i="8"/>
  <c r="L125" i="8"/>
  <c r="J125" i="8"/>
  <c r="H125" i="8"/>
  <c r="A125" i="8"/>
  <c r="T124" i="8"/>
  <c r="M124" i="8"/>
  <c r="L124" i="8"/>
  <c r="J124" i="8"/>
  <c r="H124" i="8"/>
  <c r="A124" i="8"/>
  <c r="T123" i="8"/>
  <c r="M123" i="8"/>
  <c r="L123" i="8"/>
  <c r="J123" i="8"/>
  <c r="H123" i="8"/>
  <c r="A123" i="8"/>
  <c r="T122" i="8"/>
  <c r="M122" i="8"/>
  <c r="L122" i="8"/>
  <c r="J122" i="8"/>
  <c r="H122" i="8"/>
  <c r="A122" i="8"/>
  <c r="T121" i="8"/>
  <c r="M121" i="8"/>
  <c r="L121" i="8"/>
  <c r="J121" i="8"/>
  <c r="H121" i="8"/>
  <c r="A121" i="8"/>
  <c r="T120" i="8"/>
  <c r="M120" i="8"/>
  <c r="L120" i="8"/>
  <c r="J120" i="8"/>
  <c r="H120" i="8"/>
  <c r="A120" i="8"/>
  <c r="T119" i="8"/>
  <c r="M119" i="8"/>
  <c r="L119" i="8"/>
  <c r="J119" i="8"/>
  <c r="H119" i="8"/>
  <c r="A119" i="8"/>
  <c r="T118" i="8"/>
  <c r="M118" i="8"/>
  <c r="L118" i="8"/>
  <c r="J118" i="8"/>
  <c r="H118" i="8"/>
  <c r="A118" i="8"/>
  <c r="T117" i="8"/>
  <c r="M117" i="8"/>
  <c r="L117" i="8"/>
  <c r="J117" i="8"/>
  <c r="H117" i="8"/>
  <c r="A117" i="8"/>
  <c r="T116" i="8"/>
  <c r="M116" i="8"/>
  <c r="L116" i="8"/>
  <c r="J116" i="8"/>
  <c r="H116" i="8"/>
  <c r="A116" i="8"/>
  <c r="T115" i="8"/>
  <c r="M115" i="8"/>
  <c r="L115" i="8"/>
  <c r="J115" i="8"/>
  <c r="H115" i="8"/>
  <c r="A115" i="8"/>
  <c r="T114" i="8"/>
  <c r="M114" i="8"/>
  <c r="L114" i="8"/>
  <c r="J114" i="8"/>
  <c r="H114" i="8"/>
  <c r="A114" i="8"/>
  <c r="T113" i="8"/>
  <c r="M113" i="8"/>
  <c r="L113" i="8"/>
  <c r="J113" i="8"/>
  <c r="H113" i="8"/>
  <c r="A113" i="8"/>
  <c r="T112" i="8"/>
  <c r="M112" i="8"/>
  <c r="L112" i="8"/>
  <c r="J112" i="8"/>
  <c r="H112" i="8"/>
  <c r="A112" i="8"/>
  <c r="T111" i="8"/>
  <c r="M111" i="8"/>
  <c r="L111" i="8"/>
  <c r="J111" i="8"/>
  <c r="H111" i="8"/>
  <c r="G111" i="8"/>
  <c r="A111" i="8"/>
  <c r="T110" i="8"/>
  <c r="M110" i="8"/>
  <c r="L110" i="8"/>
  <c r="J110" i="8"/>
  <c r="H110" i="8"/>
  <c r="A110" i="8"/>
  <c r="T109" i="8"/>
  <c r="M109" i="8"/>
  <c r="L109" i="8"/>
  <c r="J109" i="8"/>
  <c r="H109" i="8"/>
  <c r="A109" i="8"/>
  <c r="T108" i="8"/>
  <c r="M108" i="8"/>
  <c r="L108" i="8"/>
  <c r="J108" i="8"/>
  <c r="H108" i="8"/>
  <c r="G108" i="8"/>
  <c r="A108" i="8"/>
  <c r="T107" i="8"/>
  <c r="M107" i="8"/>
  <c r="L107" i="8"/>
  <c r="J107" i="8"/>
  <c r="H107" i="8"/>
  <c r="G107" i="8"/>
  <c r="A107" i="8"/>
  <c r="T106" i="8"/>
  <c r="M106" i="8"/>
  <c r="L106" i="8"/>
  <c r="J106" i="8"/>
  <c r="H106" i="8"/>
  <c r="G106" i="8"/>
  <c r="A106" i="8"/>
  <c r="T105" i="8"/>
  <c r="M105" i="8"/>
  <c r="L105" i="8"/>
  <c r="J105" i="8"/>
  <c r="H105" i="8"/>
  <c r="G105" i="8"/>
  <c r="A105" i="8"/>
  <c r="T104" i="8"/>
  <c r="M104" i="8"/>
  <c r="L104" i="8"/>
  <c r="J104" i="8"/>
  <c r="H104" i="8"/>
  <c r="G104" i="8"/>
  <c r="A104" i="8"/>
  <c r="T103" i="8"/>
  <c r="M103" i="8"/>
  <c r="L103" i="8"/>
  <c r="J103" i="8"/>
  <c r="H103" i="8"/>
  <c r="G103" i="8"/>
  <c r="A103" i="8"/>
  <c r="T102" i="8"/>
  <c r="M102" i="8"/>
  <c r="L102" i="8"/>
  <c r="J102" i="8"/>
  <c r="H102" i="8"/>
  <c r="G102" i="8"/>
  <c r="A102" i="8"/>
  <c r="T101" i="8"/>
  <c r="M101" i="8"/>
  <c r="L101" i="8"/>
  <c r="J101" i="8"/>
  <c r="H101" i="8"/>
  <c r="G101" i="8"/>
  <c r="A101" i="8"/>
  <c r="T100" i="8"/>
  <c r="M100" i="8"/>
  <c r="L100" i="8"/>
  <c r="J100" i="8"/>
  <c r="H100" i="8"/>
  <c r="G100" i="8"/>
  <c r="A100" i="8"/>
  <c r="T99" i="8"/>
  <c r="M99" i="8"/>
  <c r="L99" i="8"/>
  <c r="J99" i="8"/>
  <c r="H99" i="8"/>
  <c r="G99" i="8"/>
  <c r="A99" i="8"/>
  <c r="T98" i="8"/>
  <c r="M98" i="8"/>
  <c r="L98" i="8"/>
  <c r="J98" i="8"/>
  <c r="H98" i="8"/>
  <c r="G98" i="8"/>
  <c r="A98" i="8"/>
  <c r="T97" i="8"/>
  <c r="M97" i="8"/>
  <c r="L97" i="8"/>
  <c r="J97" i="8"/>
  <c r="H97" i="8"/>
  <c r="G97" i="8"/>
  <c r="A97" i="8"/>
  <c r="T96" i="8"/>
  <c r="M96" i="8"/>
  <c r="L96" i="8"/>
  <c r="J96" i="8"/>
  <c r="H96" i="8"/>
  <c r="G96" i="8"/>
  <c r="A96" i="8"/>
  <c r="T95" i="8"/>
  <c r="M95" i="8"/>
  <c r="L95" i="8"/>
  <c r="J95" i="8"/>
  <c r="H95" i="8"/>
  <c r="A95" i="8"/>
  <c r="T94" i="8"/>
  <c r="M94" i="8"/>
  <c r="L94" i="8"/>
  <c r="J94" i="8"/>
  <c r="H94" i="8"/>
  <c r="A94" i="8"/>
  <c r="T93" i="8"/>
  <c r="M93" i="8"/>
  <c r="L93" i="8"/>
  <c r="J93" i="8"/>
  <c r="H93" i="8"/>
  <c r="G93" i="8"/>
  <c r="A93" i="8"/>
  <c r="T92" i="8"/>
  <c r="M92" i="8"/>
  <c r="L92" i="8"/>
  <c r="J92" i="8"/>
  <c r="H92" i="8"/>
  <c r="G92" i="8"/>
  <c r="A92" i="8"/>
  <c r="T91" i="8"/>
  <c r="M91" i="8"/>
  <c r="L91" i="8"/>
  <c r="J91" i="8"/>
  <c r="H91" i="8"/>
  <c r="G91" i="8"/>
  <c r="A91" i="8"/>
  <c r="T90" i="8"/>
  <c r="M90" i="8"/>
  <c r="L90" i="8"/>
  <c r="J90" i="8"/>
  <c r="H90" i="8"/>
  <c r="G90" i="8"/>
  <c r="A90" i="8"/>
  <c r="T89" i="8"/>
  <c r="M89" i="8"/>
  <c r="L89" i="8"/>
  <c r="J89" i="8"/>
  <c r="H89" i="8"/>
  <c r="G89" i="8"/>
  <c r="A89" i="8"/>
  <c r="T88" i="8"/>
  <c r="M88" i="8"/>
  <c r="L88" i="8"/>
  <c r="J88" i="8"/>
  <c r="H88" i="8"/>
  <c r="G88" i="8"/>
  <c r="A88" i="8"/>
  <c r="T87" i="8"/>
  <c r="M87" i="8"/>
  <c r="L87" i="8"/>
  <c r="J87" i="8"/>
  <c r="H87" i="8"/>
  <c r="G87" i="8"/>
  <c r="A87" i="8"/>
  <c r="T86" i="8"/>
  <c r="M86" i="8"/>
  <c r="L86" i="8"/>
  <c r="J86" i="8"/>
  <c r="H86" i="8"/>
  <c r="G86" i="8"/>
  <c r="A86" i="8"/>
  <c r="T85" i="8"/>
  <c r="M85" i="8"/>
  <c r="L85" i="8"/>
  <c r="J85" i="8"/>
  <c r="H85" i="8"/>
  <c r="G85" i="8"/>
  <c r="A85" i="8"/>
  <c r="T84" i="8"/>
  <c r="M84" i="8"/>
  <c r="L84" i="8"/>
  <c r="J84" i="8"/>
  <c r="H84" i="8"/>
  <c r="G84" i="8"/>
  <c r="A84" i="8"/>
  <c r="T83" i="8"/>
  <c r="M83" i="8"/>
  <c r="L83" i="8"/>
  <c r="J83" i="8"/>
  <c r="H83" i="8"/>
  <c r="G83" i="8"/>
  <c r="A83" i="8"/>
  <c r="T82" i="8"/>
  <c r="M82" i="8"/>
  <c r="L82" i="8"/>
  <c r="J82" i="8"/>
  <c r="H82" i="8"/>
  <c r="G82" i="8"/>
  <c r="A82" i="8"/>
  <c r="T81" i="8"/>
  <c r="M81" i="8"/>
  <c r="L81" i="8"/>
  <c r="J81" i="8"/>
  <c r="H81" i="8"/>
  <c r="G81" i="8"/>
  <c r="A81" i="8"/>
  <c r="T80" i="8"/>
  <c r="M80" i="8"/>
  <c r="L80" i="8"/>
  <c r="J80" i="8"/>
  <c r="H80" i="8"/>
  <c r="G80" i="8"/>
  <c r="A80" i="8"/>
  <c r="T79" i="8"/>
  <c r="M79" i="8"/>
  <c r="L79" i="8"/>
  <c r="J79" i="8"/>
  <c r="H79" i="8"/>
  <c r="G79" i="8"/>
  <c r="A79" i="8"/>
  <c r="T78" i="8"/>
  <c r="M78" i="8"/>
  <c r="L78" i="8"/>
  <c r="J78" i="8"/>
  <c r="H78" i="8"/>
  <c r="G78" i="8"/>
  <c r="A78" i="8"/>
  <c r="T77" i="8"/>
  <c r="M77" i="8"/>
  <c r="L77" i="8"/>
  <c r="J77" i="8"/>
  <c r="H77" i="8"/>
  <c r="G77" i="8"/>
  <c r="A77" i="8"/>
  <c r="T76" i="8"/>
  <c r="M76" i="8"/>
  <c r="L76" i="8"/>
  <c r="J76" i="8"/>
  <c r="H76" i="8"/>
  <c r="G76" i="8"/>
  <c r="A76" i="8"/>
  <c r="T75" i="8"/>
  <c r="M75" i="8"/>
  <c r="L75" i="8"/>
  <c r="J75" i="8"/>
  <c r="H75" i="8"/>
  <c r="A75" i="8"/>
  <c r="T74" i="8"/>
  <c r="M74" i="8"/>
  <c r="L74" i="8"/>
  <c r="J74" i="8"/>
  <c r="H74" i="8"/>
  <c r="A74" i="8"/>
  <c r="T73" i="8"/>
  <c r="M73" i="8"/>
  <c r="L73" i="8"/>
  <c r="J73" i="8"/>
  <c r="H73" i="8"/>
  <c r="A73" i="8"/>
  <c r="T72" i="8"/>
  <c r="M72" i="8"/>
  <c r="L72" i="8"/>
  <c r="J72" i="8"/>
  <c r="H72" i="8"/>
  <c r="A72" i="8"/>
  <c r="T71" i="8"/>
  <c r="M71" i="8"/>
  <c r="L71" i="8"/>
  <c r="J71" i="8"/>
  <c r="H71" i="8"/>
  <c r="A71" i="8"/>
  <c r="T70" i="8"/>
  <c r="M70" i="8"/>
  <c r="L70" i="8"/>
  <c r="J70" i="8"/>
  <c r="H70" i="8"/>
  <c r="A70" i="8"/>
  <c r="T69" i="8"/>
  <c r="M69" i="8"/>
  <c r="L69" i="8"/>
  <c r="J69" i="8"/>
  <c r="H69" i="8"/>
  <c r="E69" i="8"/>
  <c r="A69" i="8"/>
  <c r="T68" i="8"/>
  <c r="M68" i="8"/>
  <c r="L68" i="8"/>
  <c r="J68" i="8"/>
  <c r="H68" i="8"/>
  <c r="A68" i="8"/>
  <c r="T67" i="8"/>
  <c r="M67" i="8"/>
  <c r="L67" i="8"/>
  <c r="J67" i="8"/>
  <c r="H67" i="8"/>
  <c r="A67" i="8"/>
  <c r="T66" i="8"/>
  <c r="M66" i="8"/>
  <c r="L66" i="8"/>
  <c r="J66" i="8"/>
  <c r="H66" i="8"/>
  <c r="A66" i="8"/>
  <c r="T65" i="8"/>
  <c r="M65" i="8"/>
  <c r="L65" i="8"/>
  <c r="J65" i="8"/>
  <c r="H65" i="8"/>
  <c r="A65" i="8"/>
  <c r="T64" i="8"/>
  <c r="M64" i="8"/>
  <c r="L64" i="8"/>
  <c r="J64" i="8"/>
  <c r="H64" i="8"/>
  <c r="G64" i="8"/>
  <c r="A64" i="8"/>
  <c r="T63" i="8"/>
  <c r="M63" i="8"/>
  <c r="L63" i="8"/>
  <c r="J63" i="8"/>
  <c r="H63" i="8"/>
  <c r="G63" i="8"/>
  <c r="A63" i="8"/>
  <c r="T62" i="8"/>
  <c r="M62" i="8"/>
  <c r="L62" i="8"/>
  <c r="J62" i="8"/>
  <c r="H62" i="8"/>
  <c r="G62" i="8"/>
  <c r="A62" i="8"/>
  <c r="T61" i="8"/>
  <c r="M61" i="8"/>
  <c r="L61" i="8"/>
  <c r="J61" i="8"/>
  <c r="H61" i="8"/>
  <c r="A61" i="8"/>
  <c r="T60" i="8"/>
  <c r="M60" i="8"/>
  <c r="L60" i="8"/>
  <c r="J60" i="8"/>
  <c r="H60" i="8"/>
  <c r="A60" i="8"/>
  <c r="T59" i="8"/>
  <c r="M59" i="8"/>
  <c r="L59" i="8"/>
  <c r="J59" i="8"/>
  <c r="H59" i="8"/>
  <c r="A59" i="8"/>
  <c r="T58" i="8"/>
  <c r="M58" i="8"/>
  <c r="A58" i="8"/>
  <c r="T57" i="8"/>
  <c r="M57" i="8"/>
  <c r="L57" i="8"/>
  <c r="A57" i="8"/>
  <c r="T56" i="8"/>
  <c r="M56" i="8"/>
  <c r="L56" i="8"/>
  <c r="A56" i="8"/>
  <c r="T55" i="8"/>
  <c r="M55" i="8"/>
  <c r="A55" i="8"/>
  <c r="T54" i="8"/>
  <c r="M54" i="8"/>
  <c r="A54" i="8"/>
  <c r="T53" i="8"/>
  <c r="M53" i="8"/>
  <c r="A53" i="8"/>
  <c r="T52" i="8"/>
  <c r="M52" i="8"/>
  <c r="A52" i="8"/>
  <c r="T51" i="8"/>
  <c r="M51" i="8"/>
  <c r="A51" i="8"/>
  <c r="T50" i="8"/>
  <c r="M50" i="8"/>
  <c r="A50" i="8"/>
  <c r="T49" i="8"/>
  <c r="M49" i="8"/>
  <c r="A49" i="8"/>
  <c r="T48" i="8"/>
  <c r="M48" i="8"/>
  <c r="A48" i="8"/>
  <c r="T47" i="8"/>
  <c r="M47" i="8"/>
  <c r="L47" i="8"/>
  <c r="A47" i="8"/>
  <c r="T46" i="8"/>
  <c r="M46" i="8"/>
  <c r="L46" i="8"/>
  <c r="A46" i="8"/>
  <c r="T45" i="8"/>
  <c r="M45" i="8"/>
  <c r="L45" i="8"/>
  <c r="A45" i="8"/>
  <c r="T44" i="8"/>
  <c r="M44" i="8"/>
  <c r="L44" i="8"/>
  <c r="A44" i="8"/>
  <c r="T43" i="8"/>
  <c r="M43" i="8"/>
  <c r="L43" i="8"/>
  <c r="A43" i="8"/>
  <c r="T42" i="8"/>
  <c r="M42" i="8"/>
  <c r="L42" i="8"/>
  <c r="A42" i="8"/>
  <c r="T41" i="8"/>
  <c r="M41" i="8"/>
  <c r="L41" i="8"/>
  <c r="A41" i="8"/>
  <c r="T40" i="8"/>
  <c r="M40" i="8"/>
  <c r="L40" i="8"/>
  <c r="A40" i="8"/>
  <c r="T39" i="8"/>
  <c r="M39" i="8"/>
  <c r="L39" i="8"/>
  <c r="A39" i="8"/>
  <c r="T38" i="8"/>
  <c r="M38" i="8"/>
  <c r="L38" i="8"/>
  <c r="A38" i="8"/>
  <c r="T37" i="8"/>
  <c r="M37" i="8"/>
  <c r="L37" i="8"/>
  <c r="A37" i="8"/>
  <c r="T36" i="8"/>
  <c r="M36" i="8"/>
  <c r="L36" i="8"/>
  <c r="A36" i="8"/>
  <c r="T35" i="8"/>
  <c r="M35" i="8"/>
  <c r="L35" i="8"/>
  <c r="A35" i="8"/>
  <c r="T34" i="8"/>
  <c r="M34" i="8"/>
  <c r="L34" i="8"/>
  <c r="A34" i="8"/>
  <c r="T33" i="8"/>
  <c r="M33" i="8"/>
  <c r="L33" i="8"/>
  <c r="A33" i="8"/>
  <c r="T32" i="8"/>
  <c r="M32" i="8"/>
  <c r="L32" i="8"/>
  <c r="A32" i="8"/>
  <c r="T31" i="8"/>
  <c r="M31" i="8"/>
  <c r="L31" i="8"/>
  <c r="A31" i="8"/>
  <c r="T30" i="8"/>
  <c r="M30" i="8"/>
  <c r="L30" i="8"/>
  <c r="A30" i="8"/>
  <c r="T29" i="8"/>
  <c r="M29" i="8"/>
  <c r="L29" i="8"/>
  <c r="A29" i="8"/>
  <c r="T28" i="8"/>
  <c r="L28" i="8"/>
  <c r="A28" i="8"/>
  <c r="T27" i="8"/>
  <c r="L27" i="8"/>
  <c r="A27" i="8"/>
  <c r="T26" i="8"/>
  <c r="M26" i="8"/>
  <c r="L26" i="8"/>
  <c r="J26" i="8"/>
  <c r="H26" i="8"/>
  <c r="T25" i="8"/>
  <c r="M25" i="8"/>
  <c r="L25" i="8"/>
  <c r="J25" i="8"/>
  <c r="H25" i="8"/>
  <c r="G25" i="8"/>
  <c r="T24" i="8"/>
  <c r="M24" i="8"/>
  <c r="L24" i="8"/>
  <c r="J24" i="8"/>
  <c r="H24" i="8"/>
  <c r="T23" i="8"/>
  <c r="M23" i="8"/>
  <c r="L23" i="8"/>
  <c r="J23" i="8"/>
  <c r="H23" i="8"/>
  <c r="G23" i="8"/>
  <c r="T22" i="8"/>
  <c r="M22" i="8"/>
  <c r="L22" i="8"/>
  <c r="J22" i="8"/>
  <c r="H22" i="8"/>
  <c r="G22" i="8"/>
  <c r="T21" i="8"/>
  <c r="L21" i="8"/>
  <c r="J21" i="8"/>
  <c r="H21" i="8"/>
  <c r="G21" i="8"/>
  <c r="T20" i="8"/>
  <c r="M20" i="8"/>
  <c r="L20" i="8"/>
  <c r="J20" i="8"/>
  <c r="H20" i="8"/>
  <c r="G20" i="8"/>
  <c r="T19" i="8"/>
  <c r="M19" i="8"/>
  <c r="L19" i="8"/>
  <c r="J19" i="8"/>
  <c r="H19" i="8"/>
  <c r="G19" i="8"/>
  <c r="T18" i="8"/>
  <c r="M18" i="8"/>
  <c r="L18" i="8"/>
  <c r="J18" i="8"/>
  <c r="H18" i="8"/>
  <c r="G18" i="8"/>
  <c r="T17" i="8"/>
  <c r="M17" i="8"/>
  <c r="L17" i="8"/>
  <c r="J17" i="8"/>
  <c r="H17" i="8"/>
  <c r="G17" i="8"/>
  <c r="T16" i="8"/>
  <c r="M16" i="8"/>
  <c r="L16" i="8"/>
  <c r="J16" i="8"/>
  <c r="H16" i="8"/>
  <c r="T15" i="8"/>
  <c r="M15" i="8"/>
  <c r="L15" i="8"/>
  <c r="J15" i="8"/>
  <c r="H15" i="8"/>
  <c r="T14" i="8"/>
  <c r="M14" i="8"/>
  <c r="L14" i="8"/>
  <c r="J14" i="8"/>
  <c r="H14" i="8"/>
  <c r="T13" i="8"/>
  <c r="M13" i="8"/>
  <c r="L13" i="8"/>
  <c r="J13" i="8"/>
  <c r="H13" i="8"/>
  <c r="G13" i="8"/>
  <c r="T12" i="8"/>
  <c r="M12" i="8"/>
  <c r="L12" i="8"/>
  <c r="J12" i="8"/>
  <c r="H12" i="8"/>
  <c r="G12" i="8"/>
  <c r="T11" i="8"/>
  <c r="M11" i="8"/>
  <c r="L11" i="8"/>
  <c r="J11" i="8"/>
  <c r="H11" i="8"/>
  <c r="G11" i="8"/>
  <c r="T10" i="8"/>
  <c r="M10" i="8"/>
  <c r="L10" i="8"/>
  <c r="J10" i="8"/>
  <c r="H10" i="8"/>
  <c r="G10" i="8"/>
  <c r="T9" i="8"/>
  <c r="M9" i="8"/>
  <c r="L9" i="8"/>
  <c r="J9" i="8"/>
  <c r="H9" i="8"/>
  <c r="G9" i="8"/>
  <c r="T8" i="8"/>
  <c r="M8" i="8"/>
  <c r="L8" i="8"/>
  <c r="J8" i="8"/>
  <c r="H8" i="8"/>
  <c r="G8" i="8"/>
  <c r="T7" i="8"/>
  <c r="M7" i="8"/>
  <c r="L7" i="8"/>
  <c r="J7" i="8"/>
  <c r="H7" i="8"/>
  <c r="G7" i="8"/>
  <c r="T6" i="8"/>
  <c r="M6" i="8"/>
  <c r="L6" i="8"/>
  <c r="J6" i="8"/>
  <c r="H6" i="8"/>
  <c r="G6" i="8"/>
  <c r="T5" i="8"/>
  <c r="M5" i="8"/>
  <c r="L5" i="8"/>
  <c r="J5" i="8"/>
  <c r="H5" i="8"/>
  <c r="G5" i="8"/>
  <c r="T4" i="8"/>
  <c r="M4" i="8"/>
  <c r="L4" i="8"/>
  <c r="J4" i="8"/>
  <c r="T3" i="8"/>
  <c r="M3" i="8"/>
  <c r="L3" i="8"/>
  <c r="J3" i="8"/>
  <c r="H3" i="8"/>
  <c r="G3" i="8"/>
  <c r="T2" i="8"/>
  <c r="M2" i="8"/>
  <c r="L2" i="8"/>
  <c r="J2" i="8"/>
  <c r="H2" i="8"/>
  <c r="G2" i="8"/>
  <c r="T366" i="4"/>
  <c r="N366" i="4"/>
  <c r="L366" i="4"/>
  <c r="J366" i="4"/>
  <c r="A366" i="4"/>
  <c r="T365" i="4"/>
  <c r="J365" i="4"/>
  <c r="H365" i="4"/>
  <c r="G365" i="4"/>
  <c r="A365" i="4"/>
  <c r="T364" i="4"/>
  <c r="J364" i="4"/>
  <c r="H364" i="4"/>
  <c r="G364" i="4"/>
  <c r="A364" i="4"/>
  <c r="T363" i="4"/>
  <c r="J363" i="4"/>
  <c r="H363" i="4"/>
  <c r="G363" i="4"/>
  <c r="A363" i="4"/>
  <c r="T362" i="4"/>
  <c r="J362" i="4"/>
  <c r="H362" i="4"/>
  <c r="G362" i="4"/>
  <c r="A362" i="4"/>
  <c r="T361" i="4"/>
  <c r="J361" i="4"/>
  <c r="H361" i="4"/>
  <c r="G361" i="4"/>
  <c r="A361" i="4"/>
  <c r="T360" i="4"/>
  <c r="N360" i="4"/>
  <c r="L360" i="4"/>
  <c r="J360" i="4"/>
  <c r="H360" i="4"/>
  <c r="A360" i="4"/>
  <c r="T359" i="4"/>
  <c r="N359" i="4"/>
  <c r="L359" i="4"/>
  <c r="J359" i="4"/>
  <c r="H359" i="4"/>
  <c r="A359" i="4"/>
  <c r="T358" i="4"/>
  <c r="N358" i="4"/>
  <c r="L358" i="4"/>
  <c r="J358" i="4"/>
  <c r="H358" i="4"/>
  <c r="A358" i="4"/>
  <c r="T357" i="4"/>
  <c r="N357" i="4"/>
  <c r="L357" i="4"/>
  <c r="J357" i="4"/>
  <c r="H357" i="4"/>
  <c r="A357" i="4"/>
  <c r="T356" i="4"/>
  <c r="N356" i="4"/>
  <c r="L356" i="4"/>
  <c r="J356" i="4"/>
  <c r="H356" i="4"/>
  <c r="A356" i="4"/>
  <c r="T355" i="4"/>
  <c r="N355" i="4"/>
  <c r="L355" i="4"/>
  <c r="J355" i="4"/>
  <c r="H355" i="4"/>
  <c r="A355" i="4"/>
  <c r="T354" i="4"/>
  <c r="N354" i="4"/>
  <c r="L354" i="4"/>
  <c r="J354" i="4"/>
  <c r="H354" i="4"/>
  <c r="A354" i="4"/>
  <c r="T353" i="4"/>
  <c r="N353" i="4"/>
  <c r="L353" i="4"/>
  <c r="J353" i="4"/>
  <c r="H353" i="4"/>
  <c r="A353" i="4"/>
  <c r="T352" i="4"/>
  <c r="N352" i="4"/>
  <c r="L352" i="4"/>
  <c r="J352" i="4"/>
  <c r="H352" i="4"/>
  <c r="A352" i="4"/>
  <c r="T351" i="4"/>
  <c r="N351" i="4"/>
  <c r="L351" i="4"/>
  <c r="J351" i="4"/>
  <c r="H351" i="4"/>
  <c r="A351" i="4"/>
  <c r="T350" i="4"/>
  <c r="N350" i="4"/>
  <c r="L350" i="4"/>
  <c r="J350" i="4"/>
  <c r="H350" i="4"/>
  <c r="A350" i="4"/>
  <c r="T349" i="4"/>
  <c r="N349" i="4"/>
  <c r="L349" i="4"/>
  <c r="J349" i="4"/>
  <c r="H349" i="4"/>
  <c r="A349" i="4"/>
  <c r="T348" i="4"/>
  <c r="N348" i="4"/>
  <c r="L348" i="4"/>
  <c r="J348" i="4"/>
  <c r="H348" i="4"/>
  <c r="A348" i="4"/>
  <c r="T347" i="4"/>
  <c r="N347" i="4"/>
  <c r="L347" i="4"/>
  <c r="J347" i="4"/>
  <c r="H347" i="4"/>
  <c r="A347" i="4"/>
  <c r="T346" i="4"/>
  <c r="N346" i="4"/>
  <c r="L346" i="4"/>
  <c r="J346" i="4"/>
  <c r="H346" i="4"/>
  <c r="A346" i="4"/>
  <c r="T345" i="4"/>
  <c r="N345" i="4"/>
  <c r="L345" i="4"/>
  <c r="J345" i="4"/>
  <c r="H345" i="4"/>
  <c r="A345" i="4"/>
  <c r="T344" i="4"/>
  <c r="N344" i="4"/>
  <c r="L344" i="4"/>
  <c r="J344" i="4"/>
  <c r="H344" i="4"/>
  <c r="G344" i="4"/>
  <c r="A344" i="4"/>
  <c r="T343" i="4"/>
  <c r="N343" i="4"/>
  <c r="L343" i="4"/>
  <c r="J343" i="4"/>
  <c r="H343" i="4"/>
  <c r="A343" i="4"/>
  <c r="T342" i="4"/>
  <c r="N342" i="4"/>
  <c r="L342" i="4"/>
  <c r="J342" i="4"/>
  <c r="H342" i="4"/>
  <c r="A342" i="4"/>
  <c r="T341" i="4"/>
  <c r="N341" i="4"/>
  <c r="L341" i="4"/>
  <c r="J341" i="4"/>
  <c r="A341" i="4"/>
  <c r="T340" i="4"/>
  <c r="N340" i="4"/>
  <c r="L340" i="4"/>
  <c r="J340" i="4"/>
  <c r="A340" i="4"/>
  <c r="T339" i="4"/>
  <c r="N339" i="4"/>
  <c r="L339" i="4"/>
  <c r="J339" i="4"/>
  <c r="A339" i="4"/>
  <c r="T338" i="4"/>
  <c r="N338" i="4"/>
  <c r="L338" i="4"/>
  <c r="J338" i="4"/>
  <c r="A338" i="4"/>
  <c r="T337" i="4"/>
  <c r="N337" i="4"/>
  <c r="L337" i="4"/>
  <c r="J337" i="4"/>
  <c r="A337" i="4"/>
  <c r="T336" i="4"/>
  <c r="N336" i="4"/>
  <c r="L336" i="4"/>
  <c r="J336" i="4"/>
  <c r="H336" i="4"/>
  <c r="A336" i="4"/>
  <c r="T335" i="4"/>
  <c r="N335" i="4"/>
  <c r="L335" i="4"/>
  <c r="J335" i="4"/>
  <c r="H335" i="4"/>
  <c r="A335" i="4"/>
  <c r="T334" i="4"/>
  <c r="N334" i="4"/>
  <c r="L334" i="4"/>
  <c r="J334" i="4"/>
  <c r="A334" i="4"/>
  <c r="T333" i="4"/>
  <c r="N333" i="4"/>
  <c r="L333" i="4"/>
  <c r="J333" i="4"/>
  <c r="A333" i="4"/>
  <c r="T332" i="4"/>
  <c r="N332" i="4"/>
  <c r="L332" i="4"/>
  <c r="J332" i="4"/>
  <c r="A332" i="4"/>
  <c r="T331" i="4"/>
  <c r="N331" i="4"/>
  <c r="L331" i="4"/>
  <c r="J331" i="4"/>
  <c r="A331" i="4"/>
  <c r="T330" i="4"/>
  <c r="N330" i="4"/>
  <c r="L330" i="4"/>
  <c r="J330" i="4"/>
  <c r="A330" i="4"/>
  <c r="T329" i="4"/>
  <c r="N329" i="4"/>
  <c r="L329" i="4"/>
  <c r="J329" i="4"/>
  <c r="H329" i="4"/>
  <c r="A329" i="4"/>
  <c r="T328" i="4"/>
  <c r="N328" i="4"/>
  <c r="L328" i="4"/>
  <c r="J328" i="4"/>
  <c r="H328" i="4"/>
  <c r="A328" i="4"/>
  <c r="T327" i="4"/>
  <c r="N327" i="4"/>
  <c r="L327" i="4"/>
  <c r="J327" i="4"/>
  <c r="H327" i="4"/>
  <c r="A327" i="4"/>
  <c r="T326" i="4"/>
  <c r="N326" i="4"/>
  <c r="L326" i="4"/>
  <c r="J326" i="4"/>
  <c r="H326" i="4"/>
  <c r="A326" i="4"/>
  <c r="T325" i="4"/>
  <c r="N325" i="4"/>
  <c r="L325" i="4"/>
  <c r="J325" i="4"/>
  <c r="H325" i="4"/>
  <c r="A325" i="4"/>
  <c r="T324" i="4"/>
  <c r="N324" i="4"/>
  <c r="L324" i="4"/>
  <c r="J324" i="4"/>
  <c r="H324" i="4"/>
  <c r="A324" i="4"/>
  <c r="T323" i="4"/>
  <c r="N323" i="4"/>
  <c r="L323" i="4"/>
  <c r="J323" i="4"/>
  <c r="H323" i="4"/>
  <c r="A323" i="4"/>
  <c r="T322" i="4"/>
  <c r="N322" i="4"/>
  <c r="L322" i="4"/>
  <c r="J322" i="4"/>
  <c r="A322" i="4"/>
  <c r="T321" i="4"/>
  <c r="N321" i="4"/>
  <c r="L321" i="4"/>
  <c r="J321" i="4"/>
  <c r="A321" i="4"/>
  <c r="T320" i="4"/>
  <c r="N320" i="4"/>
  <c r="L320" i="4"/>
  <c r="J320" i="4"/>
  <c r="H320" i="4"/>
  <c r="A320" i="4"/>
  <c r="T319" i="4"/>
  <c r="N319" i="4"/>
  <c r="L319" i="4"/>
  <c r="J319" i="4"/>
  <c r="H319" i="4"/>
  <c r="A319" i="4"/>
  <c r="T318" i="4"/>
  <c r="N318" i="4"/>
  <c r="L318" i="4"/>
  <c r="J318" i="4"/>
  <c r="H318" i="4"/>
  <c r="A318" i="4"/>
  <c r="T317" i="4"/>
  <c r="N317" i="4"/>
  <c r="L317" i="4"/>
  <c r="J317" i="4"/>
  <c r="H317" i="4"/>
  <c r="A317" i="4"/>
  <c r="T316" i="4"/>
  <c r="N316" i="4"/>
  <c r="L316" i="4"/>
  <c r="J316" i="4"/>
  <c r="H316" i="4"/>
  <c r="A316" i="4"/>
  <c r="T315" i="4"/>
  <c r="N315" i="4"/>
  <c r="L315" i="4"/>
  <c r="J315" i="4"/>
  <c r="H315" i="4"/>
  <c r="A315" i="4"/>
  <c r="T314" i="4"/>
  <c r="N314" i="4"/>
  <c r="L314" i="4"/>
  <c r="J314" i="4"/>
  <c r="H314" i="4"/>
  <c r="A314" i="4"/>
  <c r="T313" i="4"/>
  <c r="N313" i="4"/>
  <c r="L313" i="4"/>
  <c r="J313" i="4"/>
  <c r="H313" i="4"/>
  <c r="A313" i="4"/>
  <c r="T312" i="4"/>
  <c r="N312" i="4"/>
  <c r="L312" i="4"/>
  <c r="J312" i="4"/>
  <c r="H312" i="4"/>
  <c r="A312" i="4"/>
  <c r="T311" i="4"/>
  <c r="N311" i="4"/>
  <c r="L311" i="4"/>
  <c r="J311" i="4"/>
  <c r="H311" i="4"/>
  <c r="A311" i="4"/>
  <c r="T310" i="4"/>
  <c r="N310" i="4"/>
  <c r="L310" i="4"/>
  <c r="J310" i="4"/>
  <c r="H310" i="4"/>
  <c r="A310" i="4"/>
  <c r="T309" i="4"/>
  <c r="N309" i="4"/>
  <c r="L309" i="4"/>
  <c r="J309" i="4"/>
  <c r="H309" i="4"/>
  <c r="A309" i="4"/>
  <c r="T308" i="4"/>
  <c r="N308" i="4"/>
  <c r="L308" i="4"/>
  <c r="J308" i="4"/>
  <c r="H308" i="4"/>
  <c r="A308" i="4"/>
  <c r="T307" i="4"/>
  <c r="N307" i="4"/>
  <c r="L307" i="4"/>
  <c r="J307" i="4"/>
  <c r="H307" i="4"/>
  <c r="A307" i="4"/>
  <c r="T306" i="4"/>
  <c r="N306" i="4"/>
  <c r="L306" i="4"/>
  <c r="J306" i="4"/>
  <c r="H306" i="4"/>
  <c r="A306" i="4"/>
  <c r="T305" i="4"/>
  <c r="N305" i="4"/>
  <c r="L305" i="4"/>
  <c r="J305" i="4"/>
  <c r="H305" i="4"/>
  <c r="G305" i="4"/>
  <c r="A305" i="4"/>
  <c r="T304" i="4"/>
  <c r="N304" i="4"/>
  <c r="L304" i="4"/>
  <c r="J304" i="4"/>
  <c r="H304" i="4"/>
  <c r="G304" i="4"/>
  <c r="A304" i="4"/>
  <c r="T303" i="4"/>
  <c r="N303" i="4"/>
  <c r="L303" i="4"/>
  <c r="J303" i="4"/>
  <c r="H303" i="4"/>
  <c r="A303" i="4"/>
  <c r="T302" i="4"/>
  <c r="N302" i="4"/>
  <c r="L302" i="4"/>
  <c r="J302" i="4"/>
  <c r="H302" i="4"/>
  <c r="A302" i="4"/>
  <c r="T301" i="4"/>
  <c r="N301" i="4"/>
  <c r="L301" i="4"/>
  <c r="J301" i="4"/>
  <c r="H301" i="4"/>
  <c r="A301" i="4"/>
  <c r="T300" i="4"/>
  <c r="N300" i="4"/>
  <c r="L300" i="4"/>
  <c r="J300" i="4"/>
  <c r="G300" i="4"/>
  <c r="A300" i="4"/>
  <c r="T299" i="4"/>
  <c r="N299" i="4"/>
  <c r="L299" i="4"/>
  <c r="J299" i="4"/>
  <c r="G299" i="4"/>
  <c r="A299" i="4"/>
  <c r="T298" i="4"/>
  <c r="N298" i="4"/>
  <c r="L298" i="4"/>
  <c r="J298" i="4"/>
  <c r="H298" i="4"/>
  <c r="G298" i="4"/>
  <c r="A298" i="4"/>
  <c r="T297" i="4"/>
  <c r="N297" i="4"/>
  <c r="L297" i="4"/>
  <c r="J297" i="4"/>
  <c r="H297" i="4"/>
  <c r="G297" i="4"/>
  <c r="A297" i="4"/>
  <c r="T296" i="4"/>
  <c r="N296" i="4"/>
  <c r="L296" i="4"/>
  <c r="J296" i="4"/>
  <c r="H296" i="4"/>
  <c r="G296" i="4"/>
  <c r="A296" i="4"/>
  <c r="T295" i="4"/>
  <c r="N295" i="4"/>
  <c r="L295" i="4"/>
  <c r="J295" i="4"/>
  <c r="H295" i="4"/>
  <c r="A295" i="4"/>
  <c r="T294" i="4"/>
  <c r="N294" i="4"/>
  <c r="L294" i="4"/>
  <c r="J294" i="4"/>
  <c r="H294" i="4"/>
  <c r="A294" i="4"/>
  <c r="T293" i="4"/>
  <c r="N293" i="4"/>
  <c r="L293" i="4"/>
  <c r="J293" i="4"/>
  <c r="A293" i="4"/>
  <c r="T292" i="4"/>
  <c r="N292" i="4"/>
  <c r="L292" i="4"/>
  <c r="J292" i="4"/>
  <c r="H292" i="4"/>
  <c r="A292" i="4"/>
  <c r="T291" i="4"/>
  <c r="N291" i="4"/>
  <c r="L291" i="4"/>
  <c r="H291" i="4"/>
  <c r="A291" i="4"/>
  <c r="T290" i="4"/>
  <c r="N290" i="4"/>
  <c r="L290" i="4"/>
  <c r="J290" i="4"/>
  <c r="H290" i="4"/>
  <c r="A290" i="4"/>
  <c r="T289" i="4"/>
  <c r="N289" i="4"/>
  <c r="L289" i="4"/>
  <c r="H289" i="4"/>
  <c r="A289" i="4"/>
  <c r="T288" i="4"/>
  <c r="N288" i="4"/>
  <c r="L288" i="4"/>
  <c r="H288" i="4"/>
  <c r="A288" i="4"/>
  <c r="T287" i="4"/>
  <c r="N287" i="4"/>
  <c r="L287" i="4"/>
  <c r="J287" i="4"/>
  <c r="H287" i="4"/>
  <c r="A287" i="4"/>
  <c r="T286" i="4"/>
  <c r="N286" i="4"/>
  <c r="L286" i="4"/>
  <c r="J286" i="4"/>
  <c r="H286" i="4"/>
  <c r="A286" i="4"/>
  <c r="T285" i="4"/>
  <c r="N285" i="4"/>
  <c r="J285" i="4"/>
  <c r="H285" i="4"/>
  <c r="A285" i="4"/>
  <c r="T284" i="4"/>
  <c r="N284" i="4"/>
  <c r="L284" i="4"/>
  <c r="J284" i="4"/>
  <c r="H284" i="4"/>
  <c r="A284" i="4"/>
  <c r="T283" i="4"/>
  <c r="N283" i="4"/>
  <c r="L283" i="4"/>
  <c r="J283" i="4"/>
  <c r="H283" i="4"/>
  <c r="A283" i="4"/>
  <c r="T282" i="4"/>
  <c r="N282" i="4"/>
  <c r="L282" i="4"/>
  <c r="J282" i="4"/>
  <c r="H282" i="4"/>
  <c r="A282" i="4"/>
  <c r="T281" i="4"/>
  <c r="N281" i="4"/>
  <c r="L281" i="4"/>
  <c r="J281" i="4"/>
  <c r="H281" i="4"/>
  <c r="A281" i="4"/>
  <c r="T280" i="4"/>
  <c r="N280" i="4"/>
  <c r="L280" i="4"/>
  <c r="J280" i="4"/>
  <c r="H280" i="4"/>
  <c r="A280" i="4"/>
  <c r="T279" i="4"/>
  <c r="N279" i="4"/>
  <c r="L279" i="4"/>
  <c r="J279" i="4"/>
  <c r="H279" i="4"/>
  <c r="A279" i="4"/>
  <c r="T278" i="4"/>
  <c r="N278" i="4"/>
  <c r="L278" i="4"/>
  <c r="J278" i="4"/>
  <c r="H278" i="4"/>
  <c r="A278" i="4"/>
  <c r="T277" i="4"/>
  <c r="N277" i="4"/>
  <c r="L277" i="4"/>
  <c r="J277" i="4"/>
  <c r="A277" i="4"/>
  <c r="T276" i="4"/>
  <c r="N276" i="4"/>
  <c r="L276" i="4"/>
  <c r="J276" i="4"/>
  <c r="A276" i="4"/>
  <c r="T275" i="4"/>
  <c r="N275" i="4"/>
  <c r="L275" i="4"/>
  <c r="J275" i="4"/>
  <c r="H275" i="4"/>
  <c r="A275" i="4"/>
  <c r="T274" i="4"/>
  <c r="N274" i="4"/>
  <c r="L274" i="4"/>
  <c r="J274" i="4"/>
  <c r="H274" i="4"/>
  <c r="A274" i="4"/>
  <c r="T273" i="4"/>
  <c r="N273" i="4"/>
  <c r="L273" i="4"/>
  <c r="J273" i="4"/>
  <c r="H273" i="4"/>
  <c r="A273" i="4"/>
  <c r="T272" i="4"/>
  <c r="N272" i="4"/>
  <c r="L272" i="4"/>
  <c r="J272" i="4"/>
  <c r="H272" i="4"/>
  <c r="A272" i="4"/>
  <c r="T271" i="4"/>
  <c r="N271" i="4"/>
  <c r="L271" i="4"/>
  <c r="J271" i="4"/>
  <c r="H271" i="4"/>
  <c r="A271" i="4"/>
  <c r="T270" i="4"/>
  <c r="N270" i="4"/>
  <c r="L270" i="4"/>
  <c r="J270" i="4"/>
  <c r="H270" i="4"/>
  <c r="A270" i="4"/>
  <c r="T269" i="4"/>
  <c r="N269" i="4"/>
  <c r="L269" i="4"/>
  <c r="J269" i="4"/>
  <c r="H269" i="4"/>
  <c r="A269" i="4"/>
  <c r="T268" i="4"/>
  <c r="N268" i="4"/>
  <c r="L268" i="4"/>
  <c r="J268" i="4"/>
  <c r="H268" i="4"/>
  <c r="G268" i="4"/>
  <c r="A268" i="4"/>
  <c r="T267" i="4"/>
  <c r="N267" i="4"/>
  <c r="L267" i="4"/>
  <c r="J267" i="4"/>
  <c r="H267" i="4"/>
  <c r="A267" i="4"/>
  <c r="T266" i="4"/>
  <c r="N266" i="4"/>
  <c r="L266" i="4"/>
  <c r="J266" i="4"/>
  <c r="H266" i="4"/>
  <c r="A266" i="4"/>
  <c r="T265" i="4"/>
  <c r="N265" i="4"/>
  <c r="L265" i="4"/>
  <c r="J265" i="4"/>
  <c r="H265" i="4"/>
  <c r="A265" i="4"/>
  <c r="T264" i="4"/>
  <c r="N264" i="4"/>
  <c r="L264" i="4"/>
  <c r="J264" i="4"/>
  <c r="H264" i="4"/>
  <c r="A264" i="4"/>
  <c r="T263" i="4"/>
  <c r="N263" i="4"/>
  <c r="L263" i="4"/>
  <c r="J263" i="4"/>
  <c r="H263" i="4"/>
  <c r="G263" i="4"/>
  <c r="A263" i="4"/>
  <c r="T262" i="4"/>
  <c r="N262" i="4"/>
  <c r="L262" i="4"/>
  <c r="J262" i="4"/>
  <c r="H262" i="4"/>
  <c r="A262" i="4"/>
  <c r="T261" i="4"/>
  <c r="N261" i="4"/>
  <c r="L261" i="4"/>
  <c r="J261" i="4"/>
  <c r="H261" i="4"/>
  <c r="A261" i="4"/>
  <c r="T260" i="4"/>
  <c r="N260" i="4"/>
  <c r="L260" i="4"/>
  <c r="J260" i="4"/>
  <c r="H260" i="4"/>
  <c r="A260" i="4"/>
  <c r="T259" i="4"/>
  <c r="N259" i="4"/>
  <c r="L259" i="4"/>
  <c r="J259" i="4"/>
  <c r="H259" i="4"/>
  <c r="A259" i="4"/>
  <c r="T258" i="4"/>
  <c r="N258" i="4"/>
  <c r="L258" i="4"/>
  <c r="J258" i="4"/>
  <c r="H258" i="4"/>
  <c r="A258" i="4"/>
  <c r="T257" i="4"/>
  <c r="N257" i="4"/>
  <c r="L257" i="4"/>
  <c r="J257" i="4"/>
  <c r="H257" i="4"/>
  <c r="A257" i="4"/>
  <c r="T256" i="4"/>
  <c r="N256" i="4"/>
  <c r="L256" i="4"/>
  <c r="J256" i="4"/>
  <c r="H256" i="4"/>
  <c r="A256" i="4"/>
  <c r="T255" i="4"/>
  <c r="N255" i="4"/>
  <c r="L255" i="4"/>
  <c r="J255" i="4"/>
  <c r="H255" i="4"/>
  <c r="A255" i="4"/>
  <c r="T254" i="4"/>
  <c r="N254" i="4"/>
  <c r="L254" i="4"/>
  <c r="J254" i="4"/>
  <c r="H254" i="4"/>
  <c r="A254" i="4"/>
  <c r="T253" i="4"/>
  <c r="N253" i="4"/>
  <c r="L253" i="4"/>
  <c r="J253" i="4"/>
  <c r="H253" i="4"/>
  <c r="A253" i="4"/>
  <c r="T252" i="4"/>
  <c r="N252" i="4"/>
  <c r="L252" i="4"/>
  <c r="J252" i="4"/>
  <c r="H252" i="4"/>
  <c r="A252" i="4"/>
  <c r="T251" i="4"/>
  <c r="N251" i="4"/>
  <c r="L251" i="4"/>
  <c r="J251" i="4"/>
  <c r="H251" i="4"/>
  <c r="A251" i="4"/>
  <c r="T250" i="4"/>
  <c r="N250" i="4"/>
  <c r="L250" i="4"/>
  <c r="J250" i="4"/>
  <c r="H250" i="4"/>
  <c r="G250" i="4"/>
  <c r="A250" i="4"/>
  <c r="T249" i="4"/>
  <c r="N249" i="4"/>
  <c r="L249" i="4"/>
  <c r="J249" i="4"/>
  <c r="H249" i="4"/>
  <c r="G249" i="4"/>
  <c r="A249" i="4"/>
  <c r="T248" i="4"/>
  <c r="N248" i="4"/>
  <c r="L248" i="4"/>
  <c r="J248" i="4"/>
  <c r="H248" i="4"/>
  <c r="G248" i="4"/>
  <c r="A248" i="4"/>
  <c r="T247" i="4"/>
  <c r="N247" i="4"/>
  <c r="L247" i="4"/>
  <c r="J247" i="4"/>
  <c r="H247" i="4"/>
  <c r="G247" i="4"/>
  <c r="A247" i="4"/>
  <c r="T246" i="4"/>
  <c r="N246" i="4"/>
  <c r="L246" i="4"/>
  <c r="J246" i="4"/>
  <c r="H246" i="4"/>
  <c r="G246" i="4"/>
  <c r="A246" i="4"/>
  <c r="T245" i="4"/>
  <c r="N245" i="4"/>
  <c r="L245" i="4"/>
  <c r="J245" i="4"/>
  <c r="H245" i="4"/>
  <c r="A245" i="4"/>
  <c r="T244" i="4"/>
  <c r="N244" i="4"/>
  <c r="L244" i="4"/>
  <c r="J244" i="4"/>
  <c r="H244" i="4"/>
  <c r="A244" i="4"/>
  <c r="T243" i="4"/>
  <c r="N243" i="4"/>
  <c r="L243" i="4"/>
  <c r="J243" i="4"/>
  <c r="H243" i="4"/>
  <c r="A243" i="4"/>
  <c r="T242" i="4"/>
  <c r="N242" i="4"/>
  <c r="L242" i="4"/>
  <c r="J242" i="4"/>
  <c r="H242" i="4"/>
  <c r="A242" i="4"/>
  <c r="T241" i="4"/>
  <c r="N241" i="4"/>
  <c r="L241" i="4"/>
  <c r="J241" i="4"/>
  <c r="H241" i="4"/>
  <c r="A241" i="4"/>
  <c r="T240" i="4"/>
  <c r="N240" i="4"/>
  <c r="L240" i="4"/>
  <c r="J240" i="4"/>
  <c r="H240" i="4"/>
  <c r="A240" i="4"/>
  <c r="T239" i="4"/>
  <c r="N239" i="4"/>
  <c r="L239" i="4"/>
  <c r="J239" i="4"/>
  <c r="H239" i="4"/>
  <c r="A239" i="4"/>
  <c r="T238" i="4"/>
  <c r="N238" i="4"/>
  <c r="L238" i="4"/>
  <c r="J238" i="4"/>
  <c r="H238" i="4"/>
  <c r="A238" i="4"/>
  <c r="T237" i="4"/>
  <c r="N237" i="4"/>
  <c r="L237" i="4"/>
  <c r="J237" i="4"/>
  <c r="H237" i="4"/>
  <c r="A237" i="4"/>
  <c r="T236" i="4"/>
  <c r="N236" i="4"/>
  <c r="L236" i="4"/>
  <c r="J236" i="4"/>
  <c r="H236" i="4"/>
  <c r="G236" i="4"/>
  <c r="A236" i="4"/>
  <c r="T235" i="4"/>
  <c r="N235" i="4"/>
  <c r="L235" i="4"/>
  <c r="J235" i="4"/>
  <c r="H235" i="4"/>
  <c r="A235" i="4"/>
  <c r="T234" i="4"/>
  <c r="N234" i="4"/>
  <c r="L234" i="4"/>
  <c r="J234" i="4"/>
  <c r="H234" i="4"/>
  <c r="A234" i="4"/>
  <c r="T233" i="4"/>
  <c r="N233" i="4"/>
  <c r="L233" i="4"/>
  <c r="J233" i="4"/>
  <c r="H233" i="4"/>
  <c r="A233" i="4"/>
  <c r="T232" i="4"/>
  <c r="N232" i="4"/>
  <c r="L232" i="4"/>
  <c r="J232" i="4"/>
  <c r="H232" i="4"/>
  <c r="A232" i="4"/>
  <c r="T231" i="4"/>
  <c r="N231" i="4"/>
  <c r="L231" i="4"/>
  <c r="J231" i="4"/>
  <c r="H231" i="4"/>
  <c r="A231" i="4"/>
  <c r="T230" i="4"/>
  <c r="N230" i="4"/>
  <c r="L230" i="4"/>
  <c r="J230" i="4"/>
  <c r="H230" i="4"/>
  <c r="A230" i="4"/>
  <c r="T229" i="4"/>
  <c r="N229" i="4"/>
  <c r="L229" i="4"/>
  <c r="J229" i="4"/>
  <c r="H229" i="4"/>
  <c r="A229" i="4"/>
  <c r="T228" i="4"/>
  <c r="N228" i="4"/>
  <c r="L228" i="4"/>
  <c r="J228" i="4"/>
  <c r="H228" i="4"/>
  <c r="A228" i="4"/>
  <c r="T227" i="4"/>
  <c r="N227" i="4"/>
  <c r="L227" i="4"/>
  <c r="J227" i="4"/>
  <c r="H227" i="4"/>
  <c r="A227" i="4"/>
  <c r="T226" i="4"/>
  <c r="N226" i="4"/>
  <c r="L226" i="4"/>
  <c r="J226" i="4"/>
  <c r="H226" i="4"/>
  <c r="A226" i="4"/>
  <c r="T225" i="4"/>
  <c r="N225" i="4"/>
  <c r="L225" i="4"/>
  <c r="J225" i="4"/>
  <c r="H225" i="4"/>
  <c r="A225" i="4"/>
  <c r="T224" i="4"/>
  <c r="N224" i="4"/>
  <c r="L224" i="4"/>
  <c r="J224" i="4"/>
  <c r="H224" i="4"/>
  <c r="A224" i="4"/>
  <c r="T223" i="4"/>
  <c r="N223" i="4"/>
  <c r="L223" i="4"/>
  <c r="J223" i="4"/>
  <c r="H223" i="4"/>
  <c r="A223" i="4"/>
  <c r="T222" i="4"/>
  <c r="N222" i="4"/>
  <c r="L222" i="4"/>
  <c r="J222" i="4"/>
  <c r="H222" i="4"/>
  <c r="A222" i="4"/>
  <c r="T221" i="4"/>
  <c r="N221" i="4"/>
  <c r="L221" i="4"/>
  <c r="J221" i="4"/>
  <c r="H221" i="4"/>
  <c r="A221" i="4"/>
  <c r="T220" i="4"/>
  <c r="N220" i="4"/>
  <c r="L220" i="4"/>
  <c r="J220" i="4"/>
  <c r="H220" i="4"/>
  <c r="G220" i="4"/>
  <c r="A220" i="4"/>
  <c r="T219" i="4"/>
  <c r="N219" i="4"/>
  <c r="L219" i="4"/>
  <c r="J219" i="4"/>
  <c r="H219" i="4"/>
  <c r="G219" i="4"/>
  <c r="A219" i="4"/>
  <c r="T218" i="4"/>
  <c r="N218" i="4"/>
  <c r="L218" i="4"/>
  <c r="J218" i="4"/>
  <c r="H218" i="4"/>
  <c r="G218" i="4"/>
  <c r="A218" i="4"/>
  <c r="T217" i="4"/>
  <c r="N217" i="4"/>
  <c r="L217" i="4"/>
  <c r="J217" i="4"/>
  <c r="H217" i="4"/>
  <c r="G217" i="4"/>
  <c r="A217" i="4"/>
  <c r="T216" i="4"/>
  <c r="N216" i="4"/>
  <c r="L216" i="4"/>
  <c r="J216" i="4"/>
  <c r="H216" i="4"/>
  <c r="A216" i="4"/>
  <c r="T215" i="4"/>
  <c r="N215" i="4"/>
  <c r="L215" i="4"/>
  <c r="J215" i="4"/>
  <c r="H215" i="4"/>
  <c r="G215" i="4"/>
  <c r="A215" i="4"/>
  <c r="T214" i="4"/>
  <c r="N214" i="4"/>
  <c r="L214" i="4"/>
  <c r="J214" i="4"/>
  <c r="H214" i="4"/>
  <c r="G214" i="4"/>
  <c r="A214" i="4"/>
  <c r="T213" i="4"/>
  <c r="N213" i="4"/>
  <c r="L213" i="4"/>
  <c r="J213" i="4"/>
  <c r="H213" i="4"/>
  <c r="G213" i="4"/>
  <c r="A213" i="4"/>
  <c r="T212" i="4"/>
  <c r="N212" i="4"/>
  <c r="L212" i="4"/>
  <c r="J212" i="4"/>
  <c r="H212" i="4"/>
  <c r="G212" i="4"/>
  <c r="A212" i="4"/>
  <c r="T211" i="4"/>
  <c r="N211" i="4"/>
  <c r="L211" i="4"/>
  <c r="J211" i="4"/>
  <c r="H211" i="4"/>
  <c r="G211" i="4"/>
  <c r="A211" i="4"/>
  <c r="T210" i="4"/>
  <c r="N210" i="4"/>
  <c r="L210" i="4"/>
  <c r="J210" i="4"/>
  <c r="H210" i="4"/>
  <c r="G210" i="4"/>
  <c r="A210" i="4"/>
  <c r="T209" i="4"/>
  <c r="N209" i="4"/>
  <c r="L209" i="4"/>
  <c r="J209" i="4"/>
  <c r="H209" i="4"/>
  <c r="G209" i="4"/>
  <c r="A209" i="4"/>
  <c r="T208" i="4"/>
  <c r="N208" i="4"/>
  <c r="L208" i="4"/>
  <c r="J208" i="4"/>
  <c r="H208" i="4"/>
  <c r="G208" i="4"/>
  <c r="A208" i="4"/>
  <c r="T207" i="4"/>
  <c r="N207" i="4"/>
  <c r="L207" i="4"/>
  <c r="J207" i="4"/>
  <c r="H207" i="4"/>
  <c r="G207" i="4"/>
  <c r="A207" i="4"/>
  <c r="T206" i="4"/>
  <c r="N206" i="4"/>
  <c r="L206" i="4"/>
  <c r="J206" i="4"/>
  <c r="H206" i="4"/>
  <c r="A206" i="4"/>
  <c r="T205" i="4"/>
  <c r="N205" i="4"/>
  <c r="L205" i="4"/>
  <c r="J205" i="4"/>
  <c r="H205" i="4"/>
  <c r="A205" i="4"/>
  <c r="T204" i="4"/>
  <c r="N204" i="4"/>
  <c r="L204" i="4"/>
  <c r="J204" i="4"/>
  <c r="H204" i="4"/>
  <c r="G204" i="4"/>
  <c r="A204" i="4"/>
  <c r="T203" i="4"/>
  <c r="N203" i="4"/>
  <c r="L203" i="4"/>
  <c r="J203" i="4"/>
  <c r="H203" i="4"/>
  <c r="G203" i="4"/>
  <c r="A203" i="4"/>
  <c r="T202" i="4"/>
  <c r="N202" i="4"/>
  <c r="L202" i="4"/>
  <c r="J202" i="4"/>
  <c r="H202" i="4"/>
  <c r="A202" i="4"/>
  <c r="T201" i="4"/>
  <c r="N201" i="4"/>
  <c r="L201" i="4"/>
  <c r="J201" i="4"/>
  <c r="H201" i="4"/>
  <c r="A201" i="4"/>
  <c r="T200" i="4"/>
  <c r="N200" i="4"/>
  <c r="L200" i="4"/>
  <c r="J200" i="4"/>
  <c r="H200" i="4"/>
  <c r="A200" i="4"/>
  <c r="T199" i="4"/>
  <c r="N199" i="4"/>
  <c r="L199" i="4"/>
  <c r="J199" i="4"/>
  <c r="H199" i="4"/>
  <c r="A199" i="4"/>
  <c r="T198" i="4"/>
  <c r="N198" i="4"/>
  <c r="L198" i="4"/>
  <c r="J198" i="4"/>
  <c r="H198" i="4"/>
  <c r="A198" i="4"/>
  <c r="T197" i="4"/>
  <c r="N197" i="4"/>
  <c r="L197" i="4"/>
  <c r="J197" i="4"/>
  <c r="H197" i="4"/>
  <c r="A197" i="4"/>
  <c r="T196" i="4"/>
  <c r="N196" i="4"/>
  <c r="L196" i="4"/>
  <c r="J196" i="4"/>
  <c r="H196" i="4"/>
  <c r="A196" i="4"/>
  <c r="T195" i="4"/>
  <c r="N195" i="4"/>
  <c r="L195" i="4"/>
  <c r="J195" i="4"/>
  <c r="H195" i="4"/>
  <c r="A195" i="4"/>
  <c r="T194" i="4"/>
  <c r="N194" i="4"/>
  <c r="L194" i="4"/>
  <c r="J194" i="4"/>
  <c r="H194" i="4"/>
  <c r="A194" i="4"/>
  <c r="T193" i="4"/>
  <c r="N193" i="4"/>
  <c r="L193" i="4"/>
  <c r="J193" i="4"/>
  <c r="H193" i="4"/>
  <c r="A193" i="4"/>
  <c r="T192" i="4"/>
  <c r="N192" i="4"/>
  <c r="L192" i="4"/>
  <c r="J192" i="4"/>
  <c r="H192" i="4"/>
  <c r="A192" i="4"/>
  <c r="T191" i="4"/>
  <c r="N191" i="4"/>
  <c r="L191" i="4"/>
  <c r="J191" i="4"/>
  <c r="H191" i="4"/>
  <c r="G191" i="4"/>
  <c r="A191" i="4"/>
  <c r="T190" i="4"/>
  <c r="N190" i="4"/>
  <c r="L190" i="4"/>
  <c r="J190" i="4"/>
  <c r="H190" i="4"/>
  <c r="A190" i="4"/>
  <c r="T189" i="4"/>
  <c r="N189" i="4"/>
  <c r="L189" i="4"/>
  <c r="J189" i="4"/>
  <c r="H189" i="4"/>
  <c r="A189" i="4"/>
  <c r="T188" i="4"/>
  <c r="N188" i="4"/>
  <c r="L188" i="4"/>
  <c r="J188" i="4"/>
  <c r="H188" i="4"/>
  <c r="A188" i="4"/>
  <c r="T187" i="4"/>
  <c r="N187" i="4"/>
  <c r="L187" i="4"/>
  <c r="J187" i="4"/>
  <c r="H187" i="4"/>
  <c r="A187" i="4"/>
  <c r="T186" i="4"/>
  <c r="N186" i="4"/>
  <c r="L186" i="4"/>
  <c r="J186" i="4"/>
  <c r="H186" i="4"/>
  <c r="A186" i="4"/>
  <c r="T185" i="4"/>
  <c r="N185" i="4"/>
  <c r="L185" i="4"/>
  <c r="J185" i="4"/>
  <c r="H185" i="4"/>
  <c r="A185" i="4"/>
  <c r="T184" i="4"/>
  <c r="N184" i="4"/>
  <c r="L184" i="4"/>
  <c r="J184" i="4"/>
  <c r="H184" i="4"/>
  <c r="A184" i="4"/>
  <c r="T183" i="4"/>
  <c r="N183" i="4"/>
  <c r="L183" i="4"/>
  <c r="J183" i="4"/>
  <c r="H183" i="4"/>
  <c r="A183" i="4"/>
  <c r="T182" i="4"/>
  <c r="N182" i="4"/>
  <c r="L182" i="4"/>
  <c r="J182" i="4"/>
  <c r="H182" i="4"/>
  <c r="A182" i="4"/>
  <c r="T181" i="4"/>
  <c r="N181" i="4"/>
  <c r="L181" i="4"/>
  <c r="J181" i="4"/>
  <c r="H181" i="4"/>
  <c r="A181" i="4"/>
  <c r="T180" i="4"/>
  <c r="N180" i="4"/>
  <c r="L180" i="4"/>
  <c r="J180" i="4"/>
  <c r="H180" i="4"/>
  <c r="A180" i="4"/>
  <c r="T179" i="4"/>
  <c r="N179" i="4"/>
  <c r="L179" i="4"/>
  <c r="J179" i="4"/>
  <c r="H179" i="4"/>
  <c r="A179" i="4"/>
  <c r="T178" i="4"/>
  <c r="N178" i="4"/>
  <c r="L178" i="4"/>
  <c r="J178" i="4"/>
  <c r="H178" i="4"/>
  <c r="A178" i="4"/>
  <c r="T177" i="4"/>
  <c r="N177" i="4"/>
  <c r="L177" i="4"/>
  <c r="J177" i="4"/>
  <c r="H177" i="4"/>
  <c r="A177" i="4"/>
  <c r="T176" i="4"/>
  <c r="N176" i="4"/>
  <c r="L176" i="4"/>
  <c r="J176" i="4"/>
  <c r="H176" i="4"/>
  <c r="G176" i="4"/>
  <c r="A176" i="4"/>
  <c r="T175" i="4"/>
  <c r="N175" i="4"/>
  <c r="L175" i="4"/>
  <c r="J175" i="4"/>
  <c r="H175" i="4"/>
  <c r="A175" i="4"/>
  <c r="T174" i="4"/>
  <c r="N174" i="4"/>
  <c r="L174" i="4"/>
  <c r="J174" i="4"/>
  <c r="H174" i="4"/>
  <c r="G174" i="4"/>
  <c r="A174" i="4"/>
  <c r="T173" i="4"/>
  <c r="N173" i="4"/>
  <c r="L173" i="4"/>
  <c r="J173" i="4"/>
  <c r="H173" i="4"/>
  <c r="G173" i="4"/>
  <c r="A173" i="4"/>
  <c r="T172" i="4"/>
  <c r="N172" i="4"/>
  <c r="L172" i="4"/>
  <c r="J172" i="4"/>
  <c r="H172" i="4"/>
  <c r="G172" i="4"/>
  <c r="A172" i="4"/>
  <c r="T171" i="4"/>
  <c r="N171" i="4"/>
  <c r="L171" i="4"/>
  <c r="J171" i="4"/>
  <c r="H171" i="4"/>
  <c r="G171" i="4"/>
  <c r="A171" i="4"/>
  <c r="T170" i="4"/>
  <c r="N170" i="4"/>
  <c r="L170" i="4"/>
  <c r="J170" i="4"/>
  <c r="G170" i="4"/>
  <c r="A170" i="4"/>
  <c r="T169" i="4"/>
  <c r="N169" i="4"/>
  <c r="L169" i="4"/>
  <c r="J169" i="4"/>
  <c r="H169" i="4"/>
  <c r="A169" i="4"/>
  <c r="T168" i="4"/>
  <c r="N168" i="4"/>
  <c r="L168" i="4"/>
  <c r="J168" i="4"/>
  <c r="A168" i="4"/>
  <c r="T167" i="4"/>
  <c r="N167" i="4"/>
  <c r="L167" i="4"/>
  <c r="J167" i="4"/>
  <c r="H167" i="4"/>
  <c r="G167" i="4"/>
  <c r="A167" i="4"/>
  <c r="T166" i="4"/>
  <c r="N166" i="4"/>
  <c r="L166" i="4"/>
  <c r="J166" i="4"/>
  <c r="H166" i="4"/>
  <c r="G166" i="4"/>
  <c r="A166" i="4"/>
  <c r="T165" i="4"/>
  <c r="N165" i="4"/>
  <c r="L165" i="4"/>
  <c r="J165" i="4"/>
  <c r="H165" i="4"/>
  <c r="A165" i="4"/>
  <c r="T164" i="4"/>
  <c r="N164" i="4"/>
  <c r="L164" i="4"/>
  <c r="J164" i="4"/>
  <c r="H164" i="4"/>
  <c r="G164" i="4"/>
  <c r="A164" i="4"/>
  <c r="T163" i="4"/>
  <c r="N163" i="4"/>
  <c r="L163" i="4"/>
  <c r="J163" i="4"/>
  <c r="H163" i="4"/>
  <c r="G163" i="4"/>
  <c r="A163" i="4"/>
  <c r="T162" i="4"/>
  <c r="N162" i="4"/>
  <c r="L162" i="4"/>
  <c r="J162" i="4"/>
  <c r="H162" i="4"/>
  <c r="G162" i="4"/>
  <c r="A162" i="4"/>
  <c r="T161" i="4"/>
  <c r="N161" i="4"/>
  <c r="L161" i="4"/>
  <c r="J161" i="4"/>
  <c r="H161" i="4"/>
  <c r="G161" i="4"/>
  <c r="A161" i="4"/>
  <c r="T160" i="4"/>
  <c r="N160" i="4"/>
  <c r="L160" i="4"/>
  <c r="J160" i="4"/>
  <c r="H160" i="4"/>
  <c r="A160" i="4"/>
  <c r="T159" i="4"/>
  <c r="N159" i="4"/>
  <c r="L159" i="4"/>
  <c r="J159" i="4"/>
  <c r="H159" i="4"/>
  <c r="G159" i="4"/>
  <c r="A159" i="4"/>
  <c r="T158" i="4"/>
  <c r="N158" i="4"/>
  <c r="L158" i="4"/>
  <c r="J158" i="4"/>
  <c r="H158" i="4"/>
  <c r="G158" i="4"/>
  <c r="A158" i="4"/>
  <c r="T157" i="4"/>
  <c r="N157" i="4"/>
  <c r="L157" i="4"/>
  <c r="J157" i="4"/>
  <c r="H157" i="4"/>
  <c r="G157" i="4"/>
  <c r="A157" i="4"/>
  <c r="T156" i="4"/>
  <c r="N156" i="4"/>
  <c r="L156" i="4"/>
  <c r="J156" i="4"/>
  <c r="H156" i="4"/>
  <c r="A156" i="4"/>
  <c r="T155" i="4"/>
  <c r="N155" i="4"/>
  <c r="L155" i="4"/>
  <c r="J155" i="4"/>
  <c r="H155" i="4"/>
  <c r="A155" i="4"/>
  <c r="T154" i="4"/>
  <c r="N154" i="4"/>
  <c r="L154" i="4"/>
  <c r="J154" i="4"/>
  <c r="H154" i="4"/>
  <c r="A154" i="4"/>
  <c r="T153" i="4"/>
  <c r="N153" i="4"/>
  <c r="L153" i="4"/>
  <c r="J153" i="4"/>
  <c r="H153" i="4"/>
  <c r="G153" i="4"/>
  <c r="A153" i="4"/>
  <c r="T152" i="4"/>
  <c r="N152" i="4"/>
  <c r="J152" i="4"/>
  <c r="H152" i="4"/>
  <c r="A152" i="4"/>
  <c r="T151" i="4"/>
  <c r="N151" i="4"/>
  <c r="L151" i="4"/>
  <c r="J151" i="4"/>
  <c r="G151" i="4"/>
  <c r="A151" i="4"/>
  <c r="T150" i="4"/>
  <c r="N150" i="4"/>
  <c r="L150" i="4"/>
  <c r="J150" i="4"/>
  <c r="H150" i="4"/>
  <c r="G150" i="4"/>
  <c r="A150" i="4"/>
  <c r="T149" i="4"/>
  <c r="N149" i="4"/>
  <c r="L149" i="4"/>
  <c r="J149" i="4"/>
  <c r="H149" i="4"/>
  <c r="G149" i="4"/>
  <c r="A149" i="4"/>
  <c r="T148" i="4"/>
  <c r="N148" i="4"/>
  <c r="L148" i="4"/>
  <c r="J148" i="4"/>
  <c r="H148" i="4"/>
  <c r="A148" i="4"/>
  <c r="T147" i="4"/>
  <c r="N147" i="4"/>
  <c r="L147" i="4"/>
  <c r="J147" i="4"/>
  <c r="H147" i="4"/>
  <c r="A147" i="4"/>
  <c r="T146" i="4"/>
  <c r="N146" i="4"/>
  <c r="L146" i="4"/>
  <c r="J146" i="4"/>
  <c r="H146" i="4"/>
  <c r="A146" i="4"/>
  <c r="T145" i="4"/>
  <c r="N145" i="4"/>
  <c r="L145" i="4"/>
  <c r="J145" i="4"/>
  <c r="H145" i="4"/>
  <c r="G145" i="4"/>
  <c r="A145" i="4"/>
  <c r="T144" i="4"/>
  <c r="N144" i="4"/>
  <c r="L144" i="4"/>
  <c r="J144" i="4"/>
  <c r="H144" i="4"/>
  <c r="G144" i="4"/>
  <c r="A144" i="4"/>
  <c r="T143" i="4"/>
  <c r="N143" i="4"/>
  <c r="L143" i="4"/>
  <c r="J143" i="4"/>
  <c r="H143" i="4"/>
  <c r="G143" i="4"/>
  <c r="A143" i="4"/>
  <c r="T142" i="4"/>
  <c r="N142" i="4"/>
  <c r="L142" i="4"/>
  <c r="J142" i="4"/>
  <c r="H142" i="4"/>
  <c r="G142" i="4"/>
  <c r="A142" i="4"/>
  <c r="T141" i="4"/>
  <c r="N141" i="4"/>
  <c r="L141" i="4"/>
  <c r="J141" i="4"/>
  <c r="H141" i="4"/>
  <c r="A141" i="4"/>
  <c r="T140" i="4"/>
  <c r="N140" i="4"/>
  <c r="L140" i="4"/>
  <c r="J140" i="4"/>
  <c r="H140" i="4"/>
  <c r="A140" i="4"/>
  <c r="T139" i="4"/>
  <c r="N139" i="4"/>
  <c r="L139" i="4"/>
  <c r="J139" i="4"/>
  <c r="H139" i="4"/>
  <c r="G139" i="4"/>
  <c r="A139" i="4"/>
  <c r="T138" i="4"/>
  <c r="N138" i="4"/>
  <c r="L138" i="4"/>
  <c r="J138" i="4"/>
  <c r="H138" i="4"/>
  <c r="G138" i="4"/>
  <c r="A138" i="4"/>
  <c r="T137" i="4"/>
  <c r="N137" i="4"/>
  <c r="L137" i="4"/>
  <c r="J137" i="4"/>
  <c r="H137" i="4"/>
  <c r="G137" i="4"/>
  <c r="A137" i="4"/>
  <c r="T136" i="4"/>
  <c r="N136" i="4"/>
  <c r="L136" i="4"/>
  <c r="J136" i="4"/>
  <c r="H136" i="4"/>
  <c r="G136" i="4"/>
  <c r="A136" i="4"/>
  <c r="T135" i="4"/>
  <c r="N135" i="4"/>
  <c r="L135" i="4"/>
  <c r="J135" i="4"/>
  <c r="H135" i="4"/>
  <c r="G135" i="4"/>
  <c r="A135" i="4"/>
  <c r="T134" i="4"/>
  <c r="N134" i="4"/>
  <c r="L134" i="4"/>
  <c r="J134" i="4"/>
  <c r="H134" i="4"/>
  <c r="G134" i="4"/>
  <c r="A134" i="4"/>
  <c r="T133" i="4"/>
  <c r="N133" i="4"/>
  <c r="L133" i="4"/>
  <c r="J133" i="4"/>
  <c r="H133" i="4"/>
  <c r="G133" i="4"/>
  <c r="A133" i="4"/>
  <c r="T132" i="4"/>
  <c r="N132" i="4"/>
  <c r="L132" i="4"/>
  <c r="J132" i="4"/>
  <c r="H132" i="4"/>
  <c r="A132" i="4"/>
  <c r="T131" i="4"/>
  <c r="N131" i="4"/>
  <c r="L131" i="4"/>
  <c r="J131" i="4"/>
  <c r="H131" i="4"/>
  <c r="G131" i="4"/>
  <c r="A131" i="4"/>
  <c r="T130" i="4"/>
  <c r="N130" i="4"/>
  <c r="L130" i="4"/>
  <c r="J130" i="4"/>
  <c r="H130" i="4"/>
  <c r="G130" i="4"/>
  <c r="A130" i="4"/>
  <c r="T129" i="4"/>
  <c r="N129" i="4"/>
  <c r="L129" i="4"/>
  <c r="J129" i="4"/>
  <c r="H129" i="4"/>
  <c r="A129" i="4"/>
  <c r="T128" i="4"/>
  <c r="N128" i="4"/>
  <c r="L128" i="4"/>
  <c r="J128" i="4"/>
  <c r="H128" i="4"/>
  <c r="A128" i="4"/>
  <c r="T127" i="4"/>
  <c r="N127" i="4"/>
  <c r="L127" i="4"/>
  <c r="J127" i="4"/>
  <c r="H127" i="4"/>
  <c r="A127" i="4"/>
  <c r="T126" i="4"/>
  <c r="N126" i="4"/>
  <c r="L126" i="4"/>
  <c r="J126" i="4"/>
  <c r="H126" i="4"/>
  <c r="A126" i="4"/>
  <c r="T125" i="4"/>
  <c r="N125" i="4"/>
  <c r="L125" i="4"/>
  <c r="J125" i="4"/>
  <c r="H125" i="4"/>
  <c r="A125" i="4"/>
  <c r="T124" i="4"/>
  <c r="N124" i="4"/>
  <c r="L124" i="4"/>
  <c r="J124" i="4"/>
  <c r="H124" i="4"/>
  <c r="A124" i="4"/>
  <c r="T123" i="4"/>
  <c r="N123" i="4"/>
  <c r="L123" i="4"/>
  <c r="J123" i="4"/>
  <c r="H123" i="4"/>
  <c r="A123" i="4"/>
  <c r="T122" i="4"/>
  <c r="N122" i="4"/>
  <c r="L122" i="4"/>
  <c r="J122" i="4"/>
  <c r="H122" i="4"/>
  <c r="A122" i="4"/>
  <c r="T121" i="4"/>
  <c r="N121" i="4"/>
  <c r="L121" i="4"/>
  <c r="J121" i="4"/>
  <c r="H121" i="4"/>
  <c r="A121" i="4"/>
  <c r="T120" i="4"/>
  <c r="N120" i="4"/>
  <c r="L120" i="4"/>
  <c r="J120" i="4"/>
  <c r="H120" i="4"/>
  <c r="A120" i="4"/>
  <c r="T119" i="4"/>
  <c r="N119" i="4"/>
  <c r="L119" i="4"/>
  <c r="J119" i="4"/>
  <c r="H119" i="4"/>
  <c r="A119" i="4"/>
  <c r="T118" i="4"/>
  <c r="N118" i="4"/>
  <c r="L118" i="4"/>
  <c r="J118" i="4"/>
  <c r="H118" i="4"/>
  <c r="A118" i="4"/>
  <c r="T117" i="4"/>
  <c r="N117" i="4"/>
  <c r="L117" i="4"/>
  <c r="J117" i="4"/>
  <c r="H117" i="4"/>
  <c r="A117" i="4"/>
  <c r="T116" i="4"/>
  <c r="N116" i="4"/>
  <c r="L116" i="4"/>
  <c r="J116" i="4"/>
  <c r="H116" i="4"/>
  <c r="A116" i="4"/>
  <c r="T115" i="4"/>
  <c r="N115" i="4"/>
  <c r="L115" i="4"/>
  <c r="J115" i="4"/>
  <c r="H115" i="4"/>
  <c r="A115" i="4"/>
  <c r="T114" i="4"/>
  <c r="N114" i="4"/>
  <c r="L114" i="4"/>
  <c r="J114" i="4"/>
  <c r="H114" i="4"/>
  <c r="A114" i="4"/>
  <c r="T113" i="4"/>
  <c r="N113" i="4"/>
  <c r="L113" i="4"/>
  <c r="J113" i="4"/>
  <c r="H113" i="4"/>
  <c r="A113" i="4"/>
  <c r="T112" i="4"/>
  <c r="N112" i="4"/>
  <c r="L112" i="4"/>
  <c r="J112" i="4"/>
  <c r="H112" i="4"/>
  <c r="A112" i="4"/>
  <c r="T111" i="4"/>
  <c r="N111" i="4"/>
  <c r="L111" i="4"/>
  <c r="J111" i="4"/>
  <c r="H111" i="4"/>
  <c r="A111" i="4"/>
  <c r="T110" i="4"/>
  <c r="N110" i="4"/>
  <c r="L110" i="4"/>
  <c r="J110" i="4"/>
  <c r="H110" i="4"/>
  <c r="A110" i="4"/>
  <c r="T109" i="4"/>
  <c r="N109" i="4"/>
  <c r="L109" i="4"/>
  <c r="J109" i="4"/>
  <c r="H109" i="4"/>
  <c r="A109" i="4"/>
  <c r="T108" i="4"/>
  <c r="N108" i="4"/>
  <c r="L108" i="4"/>
  <c r="J108" i="4"/>
  <c r="H108" i="4"/>
  <c r="G108" i="4"/>
  <c r="A108" i="4"/>
  <c r="T107" i="4"/>
  <c r="N107" i="4"/>
  <c r="L107" i="4"/>
  <c r="J107" i="4"/>
  <c r="H107" i="4"/>
  <c r="A107" i="4"/>
  <c r="T106" i="4"/>
  <c r="N106" i="4"/>
  <c r="L106" i="4"/>
  <c r="J106" i="4"/>
  <c r="H106" i="4"/>
  <c r="A106" i="4"/>
  <c r="T105" i="4"/>
  <c r="N105" i="4"/>
  <c r="L105" i="4"/>
  <c r="J105" i="4"/>
  <c r="H105" i="4"/>
  <c r="G105" i="4"/>
  <c r="A105" i="4"/>
  <c r="T104" i="4"/>
  <c r="N104" i="4"/>
  <c r="L104" i="4"/>
  <c r="J104" i="4"/>
  <c r="H104" i="4"/>
  <c r="G104" i="4"/>
  <c r="A104" i="4"/>
  <c r="T103" i="4"/>
  <c r="N103" i="4"/>
  <c r="L103" i="4"/>
  <c r="J103" i="4"/>
  <c r="H103" i="4"/>
  <c r="G103" i="4"/>
  <c r="A103" i="4"/>
  <c r="T102" i="4"/>
  <c r="N102" i="4"/>
  <c r="L102" i="4"/>
  <c r="J102" i="4"/>
  <c r="H102" i="4"/>
  <c r="G102" i="4"/>
  <c r="A102" i="4"/>
  <c r="T101" i="4"/>
  <c r="N101" i="4"/>
  <c r="L101" i="4"/>
  <c r="J101" i="4"/>
  <c r="H101" i="4"/>
  <c r="G101" i="4"/>
  <c r="A101" i="4"/>
  <c r="T100" i="4"/>
  <c r="N100" i="4"/>
  <c r="L100" i="4"/>
  <c r="J100" i="4"/>
  <c r="H100" i="4"/>
  <c r="G100" i="4"/>
  <c r="A100" i="4"/>
  <c r="T99" i="4"/>
  <c r="N99" i="4"/>
  <c r="L99" i="4"/>
  <c r="J99" i="4"/>
  <c r="H99" i="4"/>
  <c r="G99" i="4"/>
  <c r="A99" i="4"/>
  <c r="T98" i="4"/>
  <c r="N98" i="4"/>
  <c r="L98" i="4"/>
  <c r="J98" i="4"/>
  <c r="H98" i="4"/>
  <c r="G98" i="4"/>
  <c r="A98" i="4"/>
  <c r="T97" i="4"/>
  <c r="N97" i="4"/>
  <c r="L97" i="4"/>
  <c r="J97" i="4"/>
  <c r="H97" i="4"/>
  <c r="G97" i="4"/>
  <c r="A97" i="4"/>
  <c r="T96" i="4"/>
  <c r="N96" i="4"/>
  <c r="L96" i="4"/>
  <c r="J96" i="4"/>
  <c r="H96" i="4"/>
  <c r="G96" i="4"/>
  <c r="A96" i="4"/>
  <c r="T95" i="4"/>
  <c r="N95" i="4"/>
  <c r="L95" i="4"/>
  <c r="J95" i="4"/>
  <c r="H95" i="4"/>
  <c r="G95" i="4"/>
  <c r="A95" i="4"/>
  <c r="T94" i="4"/>
  <c r="N94" i="4"/>
  <c r="L94" i="4"/>
  <c r="J94" i="4"/>
  <c r="H94" i="4"/>
  <c r="A94" i="4"/>
  <c r="T93" i="4"/>
  <c r="N93" i="4"/>
  <c r="L93" i="4"/>
  <c r="J93" i="4"/>
  <c r="H93" i="4"/>
  <c r="G93" i="4"/>
  <c r="A93" i="4"/>
  <c r="T92" i="4"/>
  <c r="N92" i="4"/>
  <c r="L92" i="4"/>
  <c r="J92" i="4"/>
  <c r="H92" i="4"/>
  <c r="G92" i="4"/>
  <c r="A92" i="4"/>
  <c r="T91" i="4"/>
  <c r="N91" i="4"/>
  <c r="L91" i="4"/>
  <c r="J91" i="4"/>
  <c r="H91" i="4"/>
  <c r="A91" i="4"/>
  <c r="T90" i="4"/>
  <c r="N90" i="4"/>
  <c r="L90" i="4"/>
  <c r="J90" i="4"/>
  <c r="H90" i="4"/>
  <c r="G90" i="4"/>
  <c r="A90" i="4"/>
  <c r="T89" i="4"/>
  <c r="N89" i="4"/>
  <c r="L89" i="4"/>
  <c r="J89" i="4"/>
  <c r="H89" i="4"/>
  <c r="G89" i="4"/>
  <c r="A89" i="4"/>
  <c r="T88" i="4"/>
  <c r="N88" i="4"/>
  <c r="L88" i="4"/>
  <c r="J88" i="4"/>
  <c r="H88" i="4"/>
  <c r="G88" i="4"/>
  <c r="A88" i="4"/>
  <c r="T87" i="4"/>
  <c r="N87" i="4"/>
  <c r="L87" i="4"/>
  <c r="J87" i="4"/>
  <c r="H87" i="4"/>
  <c r="G87" i="4"/>
  <c r="A87" i="4"/>
  <c r="T86" i="4"/>
  <c r="N86" i="4"/>
  <c r="L86" i="4"/>
  <c r="J86" i="4"/>
  <c r="H86" i="4"/>
  <c r="G86" i="4"/>
  <c r="A86" i="4"/>
  <c r="T85" i="4"/>
  <c r="N85" i="4"/>
  <c r="L85" i="4"/>
  <c r="J85" i="4"/>
  <c r="H85" i="4"/>
  <c r="G85" i="4"/>
  <c r="A85" i="4"/>
  <c r="T84" i="4"/>
  <c r="N84" i="4"/>
  <c r="L84" i="4"/>
  <c r="J84" i="4"/>
  <c r="H84" i="4"/>
  <c r="G84" i="4"/>
  <c r="A84" i="4"/>
  <c r="T83" i="4"/>
  <c r="N83" i="4"/>
  <c r="L83" i="4"/>
  <c r="J83" i="4"/>
  <c r="H83" i="4"/>
  <c r="G83" i="4"/>
  <c r="A83" i="4"/>
  <c r="T82" i="4"/>
  <c r="N82" i="4"/>
  <c r="L82" i="4"/>
  <c r="J82" i="4"/>
  <c r="H82" i="4"/>
  <c r="G82" i="4"/>
  <c r="A82" i="4"/>
  <c r="T81" i="4"/>
  <c r="N81" i="4"/>
  <c r="L81" i="4"/>
  <c r="J81" i="4"/>
  <c r="H81" i="4"/>
  <c r="G81" i="4"/>
  <c r="A81" i="4"/>
  <c r="T80" i="4"/>
  <c r="N80" i="4"/>
  <c r="L80" i="4"/>
  <c r="J80" i="4"/>
  <c r="H80" i="4"/>
  <c r="G80" i="4"/>
  <c r="A80" i="4"/>
  <c r="T79" i="4"/>
  <c r="N79" i="4"/>
  <c r="L79" i="4"/>
  <c r="J79" i="4"/>
  <c r="H79" i="4"/>
  <c r="G79" i="4"/>
  <c r="A79" i="4"/>
  <c r="T78" i="4"/>
  <c r="N78" i="4"/>
  <c r="L78" i="4"/>
  <c r="J78" i="4"/>
  <c r="H78" i="4"/>
  <c r="G78" i="4"/>
  <c r="A78" i="4"/>
  <c r="T77" i="4"/>
  <c r="N77" i="4"/>
  <c r="L77" i="4"/>
  <c r="J77" i="4"/>
  <c r="H77" i="4"/>
  <c r="G77" i="4"/>
  <c r="A77" i="4"/>
  <c r="T76" i="4"/>
  <c r="N76" i="4"/>
  <c r="L76" i="4"/>
  <c r="J76" i="4"/>
  <c r="H76" i="4"/>
  <c r="G76" i="4"/>
  <c r="A76" i="4"/>
  <c r="T75" i="4"/>
  <c r="N75" i="4"/>
  <c r="L75" i="4"/>
  <c r="J75" i="4"/>
  <c r="H75" i="4"/>
  <c r="G75" i="4"/>
  <c r="A75" i="4"/>
  <c r="T74" i="4"/>
  <c r="N74" i="4"/>
  <c r="L74" i="4"/>
  <c r="J74" i="4"/>
  <c r="H74" i="4"/>
  <c r="G74" i="4"/>
  <c r="A74" i="4"/>
  <c r="T73" i="4"/>
  <c r="N73" i="4"/>
  <c r="L73" i="4"/>
  <c r="J73" i="4"/>
  <c r="H73" i="4"/>
  <c r="G73" i="4"/>
  <c r="A73" i="4"/>
  <c r="T72" i="4"/>
  <c r="N72" i="4"/>
  <c r="L72" i="4"/>
  <c r="J72" i="4"/>
  <c r="H72" i="4"/>
  <c r="A72" i="4"/>
  <c r="T71" i="4"/>
  <c r="N71" i="4"/>
  <c r="L71" i="4"/>
  <c r="J71" i="4"/>
  <c r="H71" i="4"/>
  <c r="A71" i="4"/>
  <c r="T70" i="4"/>
  <c r="N70" i="4"/>
  <c r="L70" i="4"/>
  <c r="J70" i="4"/>
  <c r="H70" i="4"/>
  <c r="A70" i="4"/>
  <c r="T69" i="4"/>
  <c r="N69" i="4"/>
  <c r="L69" i="4"/>
  <c r="J69" i="4"/>
  <c r="H69" i="4"/>
  <c r="A69" i="4"/>
  <c r="T68" i="4"/>
  <c r="N68" i="4"/>
  <c r="L68" i="4"/>
  <c r="J68" i="4"/>
  <c r="H68" i="4"/>
  <c r="A68" i="4"/>
  <c r="T67" i="4"/>
  <c r="N67" i="4"/>
  <c r="L67" i="4"/>
  <c r="J67" i="4"/>
  <c r="H67" i="4"/>
  <c r="A67" i="4"/>
  <c r="T66" i="4"/>
  <c r="N66" i="4"/>
  <c r="L66" i="4"/>
  <c r="J66" i="4"/>
  <c r="H66" i="4"/>
  <c r="E66" i="4"/>
  <c r="A66" i="4"/>
  <c r="T65" i="4"/>
  <c r="N65" i="4"/>
  <c r="L65" i="4"/>
  <c r="J65" i="4"/>
  <c r="H65" i="4"/>
  <c r="A65" i="4"/>
  <c r="T64" i="4"/>
  <c r="N64" i="4"/>
  <c r="L64" i="4"/>
  <c r="J64" i="4"/>
  <c r="H64" i="4"/>
  <c r="A64" i="4"/>
  <c r="T63" i="4"/>
  <c r="N63" i="4"/>
  <c r="L63" i="4"/>
  <c r="J63" i="4"/>
  <c r="H63" i="4"/>
  <c r="A63" i="4"/>
  <c r="T62" i="4"/>
  <c r="N62" i="4"/>
  <c r="L62" i="4"/>
  <c r="J62" i="4"/>
  <c r="H62" i="4"/>
  <c r="A62" i="4"/>
  <c r="T61" i="4"/>
  <c r="N61" i="4"/>
  <c r="L61" i="4"/>
  <c r="J61" i="4"/>
  <c r="H61" i="4"/>
  <c r="G61" i="4"/>
  <c r="A61" i="4"/>
  <c r="T60" i="4"/>
  <c r="N60" i="4"/>
  <c r="L60" i="4"/>
  <c r="J60" i="4"/>
  <c r="H60" i="4"/>
  <c r="G60" i="4"/>
  <c r="A60" i="4"/>
  <c r="T59" i="4"/>
  <c r="N59" i="4"/>
  <c r="L59" i="4"/>
  <c r="J59" i="4"/>
  <c r="H59" i="4"/>
  <c r="G59" i="4"/>
  <c r="A59" i="4"/>
  <c r="T58" i="4"/>
  <c r="N58" i="4"/>
  <c r="L58" i="4"/>
  <c r="J58" i="4"/>
  <c r="H58" i="4"/>
  <c r="A58" i="4"/>
  <c r="T57" i="4"/>
  <c r="N57" i="4"/>
  <c r="L57" i="4"/>
  <c r="J57" i="4"/>
  <c r="H57" i="4"/>
  <c r="A57" i="4"/>
  <c r="T56" i="4"/>
  <c r="N56" i="4"/>
  <c r="L56" i="4"/>
  <c r="J56" i="4"/>
  <c r="H56" i="4"/>
  <c r="A56" i="4"/>
  <c r="T55" i="4"/>
  <c r="N55" i="4"/>
  <c r="A55" i="4"/>
  <c r="T54" i="4"/>
  <c r="N54" i="4"/>
  <c r="L54" i="4"/>
  <c r="A54" i="4"/>
  <c r="T53" i="4"/>
  <c r="N53" i="4"/>
  <c r="L53" i="4"/>
  <c r="A53" i="4"/>
  <c r="T52" i="4"/>
  <c r="N52" i="4"/>
  <c r="A52" i="4"/>
  <c r="T51" i="4"/>
  <c r="N51" i="4"/>
  <c r="A51" i="4"/>
  <c r="T50" i="4"/>
  <c r="N50" i="4"/>
  <c r="A50" i="4"/>
  <c r="T49" i="4"/>
  <c r="N49" i="4"/>
  <c r="A49" i="4"/>
  <c r="T48" i="4"/>
  <c r="N48" i="4"/>
  <c r="A48" i="4"/>
  <c r="T47" i="4"/>
  <c r="N47" i="4"/>
  <c r="A47" i="4"/>
  <c r="T46" i="4"/>
  <c r="N46" i="4"/>
  <c r="A46" i="4"/>
  <c r="T45" i="4"/>
  <c r="N45" i="4"/>
  <c r="A45" i="4"/>
  <c r="T44" i="4"/>
  <c r="N44" i="4"/>
  <c r="L44" i="4"/>
  <c r="A44" i="4"/>
  <c r="T43" i="4"/>
  <c r="N43" i="4"/>
  <c r="L43" i="4"/>
  <c r="A43" i="4"/>
  <c r="T42" i="4"/>
  <c r="N42" i="4"/>
  <c r="L42" i="4"/>
  <c r="A42" i="4"/>
  <c r="T41" i="4"/>
  <c r="N41" i="4"/>
  <c r="L41" i="4"/>
  <c r="A41" i="4"/>
  <c r="T40" i="4"/>
  <c r="N40" i="4"/>
  <c r="L40" i="4"/>
  <c r="A40" i="4"/>
  <c r="T39" i="4"/>
  <c r="N39" i="4"/>
  <c r="L39" i="4"/>
  <c r="A39" i="4"/>
  <c r="T38" i="4"/>
  <c r="N38" i="4"/>
  <c r="L38" i="4"/>
  <c r="A38" i="4"/>
  <c r="T37" i="4"/>
  <c r="N37" i="4"/>
  <c r="L37" i="4"/>
  <c r="A37" i="4"/>
  <c r="T36" i="4"/>
  <c r="N36" i="4"/>
  <c r="L36" i="4"/>
  <c r="A36" i="4"/>
  <c r="T35" i="4"/>
  <c r="N35" i="4"/>
  <c r="L35" i="4"/>
  <c r="A35" i="4"/>
  <c r="T34" i="4"/>
  <c r="N34" i="4"/>
  <c r="L34" i="4"/>
  <c r="A34" i="4"/>
  <c r="T33" i="4"/>
  <c r="N33" i="4"/>
  <c r="L33" i="4"/>
  <c r="A33" i="4"/>
  <c r="T32" i="4"/>
  <c r="N32" i="4"/>
  <c r="L32" i="4"/>
  <c r="A32" i="4"/>
  <c r="T31" i="4"/>
  <c r="N31" i="4"/>
  <c r="L31" i="4"/>
  <c r="A31" i="4"/>
  <c r="T30" i="4"/>
  <c r="N30" i="4"/>
  <c r="L30" i="4"/>
  <c r="A30" i="4"/>
  <c r="T29" i="4"/>
  <c r="N29" i="4"/>
  <c r="L29" i="4"/>
  <c r="A29" i="4"/>
  <c r="T28" i="4"/>
  <c r="N28" i="4"/>
  <c r="L28" i="4"/>
  <c r="A28" i="4"/>
  <c r="T27" i="4"/>
  <c r="N27" i="4"/>
  <c r="L27" i="4"/>
  <c r="A27" i="4"/>
  <c r="T26" i="4"/>
  <c r="N26" i="4"/>
  <c r="L26" i="4"/>
  <c r="A26" i="4"/>
  <c r="T25" i="4"/>
  <c r="L25" i="4"/>
  <c r="A25" i="4"/>
  <c r="T24" i="4"/>
  <c r="L24" i="4"/>
  <c r="T23" i="4"/>
  <c r="N23" i="4"/>
  <c r="L23" i="4"/>
  <c r="J23" i="4"/>
  <c r="H23" i="4"/>
  <c r="G23" i="4"/>
  <c r="T22" i="4"/>
  <c r="N22" i="4"/>
  <c r="L22" i="4"/>
  <c r="J22" i="4"/>
  <c r="H22" i="4"/>
  <c r="T21" i="4"/>
  <c r="N21" i="4"/>
  <c r="L21" i="4"/>
  <c r="J21" i="4"/>
  <c r="H21" i="4"/>
  <c r="G21" i="4"/>
  <c r="T20" i="4"/>
  <c r="N20" i="4"/>
  <c r="L20" i="4"/>
  <c r="J20" i="4"/>
  <c r="H20" i="4"/>
  <c r="G20" i="4"/>
  <c r="T19" i="4"/>
  <c r="L19" i="4"/>
  <c r="J19" i="4"/>
  <c r="H19" i="4"/>
  <c r="G19" i="4"/>
  <c r="T18" i="4"/>
  <c r="N18" i="4"/>
  <c r="L18" i="4"/>
  <c r="J18" i="4"/>
  <c r="H18" i="4"/>
  <c r="G18" i="4"/>
  <c r="T17" i="4"/>
  <c r="N17" i="4"/>
  <c r="L17" i="4"/>
  <c r="J17" i="4"/>
  <c r="H17" i="4"/>
  <c r="G17" i="4"/>
  <c r="T16" i="4"/>
  <c r="N16" i="4"/>
  <c r="L16" i="4"/>
  <c r="J16" i="4"/>
  <c r="H16" i="4"/>
  <c r="G16" i="4"/>
  <c r="T15" i="4"/>
  <c r="N15" i="4"/>
  <c r="L15" i="4"/>
  <c r="J15" i="4"/>
  <c r="H15" i="4"/>
  <c r="G15" i="4"/>
  <c r="T14" i="4"/>
  <c r="N14" i="4"/>
  <c r="L14" i="4"/>
  <c r="J14" i="4"/>
  <c r="H14" i="4"/>
  <c r="T13" i="4"/>
  <c r="N13" i="4"/>
  <c r="L13" i="4"/>
  <c r="J13" i="4"/>
  <c r="H13" i="4"/>
  <c r="T12" i="4"/>
  <c r="N12" i="4"/>
  <c r="L12" i="4"/>
  <c r="J12" i="4"/>
  <c r="H12" i="4"/>
  <c r="T11" i="4"/>
  <c r="N11" i="4"/>
  <c r="L11" i="4"/>
  <c r="J11" i="4"/>
  <c r="H11" i="4"/>
  <c r="G11" i="4"/>
  <c r="T10" i="4"/>
  <c r="N10" i="4"/>
  <c r="L10" i="4"/>
  <c r="J10" i="4"/>
  <c r="H10" i="4"/>
  <c r="G10" i="4"/>
  <c r="T9" i="4"/>
  <c r="N9" i="4"/>
  <c r="L9" i="4"/>
  <c r="J9" i="4"/>
  <c r="H9" i="4"/>
  <c r="G9" i="4"/>
  <c r="T8" i="4"/>
  <c r="N8" i="4"/>
  <c r="L8" i="4"/>
  <c r="J8" i="4"/>
  <c r="H8" i="4"/>
  <c r="G8" i="4"/>
  <c r="T7" i="4"/>
  <c r="N7" i="4"/>
  <c r="L7" i="4"/>
  <c r="J7" i="4"/>
  <c r="H7" i="4"/>
  <c r="G7" i="4"/>
  <c r="T6" i="4"/>
  <c r="N6" i="4"/>
  <c r="L6" i="4"/>
  <c r="J6" i="4"/>
  <c r="H6" i="4"/>
  <c r="G6" i="4"/>
  <c r="T5" i="4"/>
  <c r="N5" i="4"/>
  <c r="L5" i="4"/>
  <c r="J5" i="4"/>
  <c r="H5" i="4"/>
  <c r="G5" i="4"/>
  <c r="T4" i="4"/>
  <c r="N4" i="4"/>
  <c r="L4" i="4"/>
  <c r="J4" i="4"/>
  <c r="H4" i="4"/>
  <c r="G4" i="4"/>
  <c r="T3" i="4"/>
  <c r="N3" i="4"/>
  <c r="L3" i="4"/>
  <c r="J3" i="4"/>
  <c r="H3" i="4"/>
  <c r="G3" i="4"/>
  <c r="T2" i="4"/>
  <c r="N2" i="4"/>
  <c r="L2" i="4"/>
  <c r="J2" i="4"/>
  <c r="H2" i="4"/>
  <c r="G2" i="4"/>
  <c r="G19" i="3"/>
  <c r="F19" i="3"/>
  <c r="G18" i="3"/>
  <c r="F18" i="3"/>
  <c r="G17" i="3"/>
  <c r="F17" i="3"/>
  <c r="F16" i="3"/>
  <c r="F15" i="3"/>
  <c r="G14" i="3"/>
  <c r="F14" i="3"/>
  <c r="G13" i="3"/>
  <c r="F13" i="3"/>
  <c r="G12" i="3"/>
  <c r="F12" i="3"/>
  <c r="G11" i="3"/>
  <c r="F11" i="3"/>
  <c r="G10" i="3"/>
  <c r="F10" i="3"/>
  <c r="G9" i="3"/>
  <c r="F9" i="3"/>
  <c r="K7" i="3"/>
  <c r="J7" i="3"/>
  <c r="I7" i="3"/>
  <c r="H7" i="3"/>
  <c r="G7" i="3"/>
  <c r="F7" i="3"/>
  <c r="E7" i="3"/>
  <c r="K6" i="3"/>
  <c r="J6" i="3"/>
  <c r="I6" i="3"/>
  <c r="H6" i="3"/>
  <c r="G6" i="3"/>
  <c r="F6" i="3"/>
  <c r="E6" i="3"/>
  <c r="G20" i="2"/>
  <c r="F20" i="2"/>
  <c r="G19" i="2"/>
  <c r="F19" i="2"/>
  <c r="G18" i="2"/>
  <c r="F18" i="2"/>
  <c r="G17" i="2"/>
  <c r="F17" i="2"/>
  <c r="G16" i="2"/>
  <c r="F16" i="2"/>
  <c r="G15" i="2"/>
  <c r="F15" i="2"/>
  <c r="G14" i="2"/>
  <c r="F14" i="2"/>
  <c r="G13" i="2"/>
  <c r="F13" i="2"/>
  <c r="G12" i="2"/>
  <c r="F12" i="2"/>
  <c r="G11" i="2"/>
  <c r="F11" i="2"/>
  <c r="G10" i="2"/>
  <c r="F10" i="2"/>
  <c r="G9" i="2"/>
  <c r="F9" i="2"/>
  <c r="G7" i="2"/>
  <c r="F7" i="2"/>
  <c r="G6" i="2"/>
  <c r="F6" i="2"/>
</calcChain>
</file>

<file path=xl/comments1.xml><?xml version="1.0" encoding="utf-8"?>
<comments xmlns="http://schemas.openxmlformats.org/spreadsheetml/2006/main">
  <authors>
    <author>tc={00E1007A-007C-4A44-95E7-00D6007B00BC}</author>
    <author>tc={00F000B3-0003-40F2-96FC-008F00A9009D}</author>
    <author>tc={00240063-00FE-4464-97AB-004100670077}</author>
    <author>tc={00CF00D2-006D-44FE-BD5F-004700F400FE}</author>
    <author>tc={00CA0074-0049-4D4C-8357-000300D4002B}</author>
    <author>tc={007C0072-0065-4E83-BEEB-000000A900C0}</author>
    <author>tc={004D00BC-00FD-459E-A1B6-0094000A00D1}</author>
    <author>tc={00D90046-0078-426F-B292-006200C600F9}</author>
    <author>tc={003F0065-00DA-4573-994B-00EC00C300AE}</author>
    <author>tc={00BF0016-00A9-4B8E-998D-0061001F00CC}</author>
    <author>tc={00600026-0009-4F74-AD27-008000B5007D}</author>
    <author>tc={00B100ED-00B0-4D05-8CAF-005A001A00AA}</author>
    <author>tc={00E000C5-0035-4768-8151-006300FB00F8}</author>
    <author>tc={00A80089-00BE-4B00-9E54-006F00050069}</author>
    <author>tc={003400B0-00D8-4348-9CBD-003F002D00A8}</author>
    <author>tc={00F400A6-00C9-4FC9-89BC-0057006300A7}</author>
    <author>tc={00E1004F-00FB-403E-BE61-00EE00C00031}</author>
    <author>tc={004A0068-0094-4BA0-94D3-00E400C800EC}</author>
    <author>tc={00F30048-006F-4357-8030-0031001C00AC}</author>
    <author>tc={00AC0024-0059-4D05-8E40-00F60007009C}</author>
    <author>tc={00D1002B-00DF-414B-BF81-008C00C30055}</author>
    <author>Краснова Людмила Анатольевна</author>
  </authors>
  <commentList>
    <comment ref="O46" authorId="0" shapeId="0">
      <text>
        <r>
          <rPr>
            <b/>
            <sz val="9"/>
            <rFont val="Tahoma"/>
          </rPr>
          <t>Краснова Людмила Анатольевна:</t>
        </r>
        <r>
          <rPr>
            <sz val="9"/>
            <rFont val="Tahoma"/>
          </rPr>
          <t xml:space="preserve">
пр.230/нк от 17.03.15
</t>
        </r>
      </text>
    </comment>
    <comment ref="O119" authorId="1" shapeId="0">
      <text>
        <r>
          <rPr>
            <b/>
            <sz val="9"/>
            <rFont val="Tahoma"/>
          </rPr>
          <t>Краснова Людмила Анатольевна:</t>
        </r>
        <r>
          <rPr>
            <sz val="9"/>
            <rFont val="Tahoma"/>
          </rPr>
          <t xml:space="preserve">
пр.954
</t>
        </r>
      </text>
    </comment>
    <comment ref="O148" authorId="2" shapeId="0">
      <text>
        <r>
          <rPr>
            <b/>
            <sz val="9"/>
            <rFont val="Tahoma"/>
          </rPr>
          <t>Краснова Людмила Анатольевна:</t>
        </r>
        <r>
          <rPr>
            <sz val="9"/>
            <rFont val="Tahoma"/>
          </rPr>
          <t xml:space="preserve">
пр.191
</t>
        </r>
      </text>
    </comment>
    <comment ref="O159" authorId="3" shapeId="0">
      <text>
        <r>
          <rPr>
            <b/>
            <sz val="9"/>
            <rFont val="Tahoma"/>
          </rPr>
          <t>Краснова Людмила Анатольевна:</t>
        </r>
        <r>
          <rPr>
            <sz val="9"/>
            <rFont val="Tahoma"/>
          </rPr>
          <t xml:space="preserve">
пр.1644
</t>
        </r>
      </text>
    </comment>
    <comment ref="O168" authorId="4" shapeId="0">
      <text>
        <r>
          <rPr>
            <b/>
            <sz val="9"/>
            <rFont val="Tahoma"/>
          </rPr>
          <t>Краснова Людмила Анатольевна:</t>
        </r>
        <r>
          <rPr>
            <sz val="9"/>
            <rFont val="Tahoma"/>
          </rPr>
          <t xml:space="preserve">
 пр.870
</t>
        </r>
      </text>
    </comment>
    <comment ref="O205" authorId="5" shapeId="0">
      <text>
        <r>
          <rPr>
            <b/>
            <sz val="9"/>
            <rFont val="Tahoma"/>
          </rPr>
          <t>Краснова Людмила Анатольевна:</t>
        </r>
        <r>
          <rPr>
            <sz val="9"/>
            <rFont val="Tahoma"/>
          </rPr>
          <t xml:space="preserve">
пр.178
</t>
        </r>
      </text>
    </comment>
    <comment ref="O218" authorId="6" shapeId="0">
      <text>
        <r>
          <rPr>
            <b/>
            <sz val="9"/>
            <rFont val="Tahoma"/>
          </rPr>
          <t>Краснова Людмила Анатольевна:</t>
        </r>
        <r>
          <rPr>
            <sz val="9"/>
            <rFont val="Tahoma"/>
          </rPr>
          <t xml:space="preserve">
 пр.287
</t>
        </r>
      </text>
    </comment>
    <comment ref="P255" authorId="7" shapeId="0">
      <text>
        <r>
          <rPr>
            <b/>
            <sz val="9"/>
            <rFont val="Tahoma"/>
          </rPr>
          <t>Краснова Людмила Анатольевна:</t>
        </r>
        <r>
          <rPr>
            <sz val="9"/>
            <rFont val="Tahoma"/>
          </rPr>
          <t xml:space="preserve">
мгпу а-о(б) 2010-2013
</t>
        </r>
      </text>
    </comment>
    <comment ref="O282" authorId="8" shapeId="0">
      <text>
        <r>
          <rPr>
            <b/>
            <sz val="9"/>
            <rFont val="Tahoma"/>
          </rPr>
          <t>Краснова Людмила Анатольевна:</t>
        </r>
        <r>
          <rPr>
            <sz val="9"/>
            <rFont val="Tahoma"/>
          </rPr>
          <t xml:space="preserve">
 пр.525
</t>
        </r>
      </text>
    </comment>
    <comment ref="P313" authorId="9" shapeId="0">
      <text>
        <r>
          <rPr>
            <b/>
            <sz val="9"/>
            <rFont val="Tahoma"/>
          </rPr>
          <t>Краснова Людмила Анатольевна:</t>
        </r>
        <r>
          <rPr>
            <sz val="9"/>
            <rFont val="Tahoma"/>
          </rPr>
          <t xml:space="preserve">
мгпу с(в/б)01.12.2017 неуплата
</t>
        </r>
      </text>
    </comment>
    <comment ref="O325" authorId="10" shapeId="0">
      <text>
        <r>
          <rPr>
            <b/>
            <sz val="9"/>
            <rFont val="Tahoma"/>
          </rPr>
          <t>Краснова Людмила Анатольевна:</t>
        </r>
        <r>
          <rPr>
            <sz val="9"/>
            <rFont val="Tahoma"/>
          </rPr>
          <t xml:space="preserve">
пр.128 от 04.02.22
</t>
        </r>
      </text>
    </comment>
    <comment ref="P325" authorId="11" shapeId="0">
      <text>
        <r>
          <rPr>
            <b/>
            <sz val="9"/>
            <rFont val="Tahoma"/>
          </rPr>
          <t>Краснова Людмила Анатольевна:</t>
        </r>
        <r>
          <rPr>
            <sz val="9"/>
            <rFont val="Tahoma"/>
          </rPr>
          <t xml:space="preserve">
 пр.128
</t>
        </r>
      </text>
    </comment>
    <comment ref="P337" authorId="12" shapeId="0">
      <text>
        <r>
          <rPr>
            <b/>
            <sz val="9"/>
            <rFont val="Tahoma"/>
          </rPr>
          <t>Краснова Людмила Анатольевна:</t>
        </r>
        <r>
          <rPr>
            <sz val="9"/>
            <rFont val="Tahoma"/>
          </rPr>
          <t xml:space="preserve">
мгпу а-о(б) 01.09.2018 ок.срока
</t>
        </r>
      </text>
    </comment>
    <comment ref="O349" authorId="13" shapeId="0">
      <text>
        <r>
          <rPr>
            <b/>
            <sz val="9"/>
            <rFont val="Tahoma"/>
          </rPr>
          <t>Краснова Людмила Анатольевна:</t>
        </r>
        <r>
          <rPr>
            <sz val="9"/>
            <rFont val="Tahoma"/>
          </rPr>
          <t xml:space="preserve">
пр.1115 от 06.10.22
</t>
        </r>
      </text>
    </comment>
    <comment ref="P352" authorId="14" shapeId="0">
      <text>
        <r>
          <rPr>
            <b/>
            <sz val="9"/>
            <rFont val="Tahoma"/>
          </rPr>
          <t>Краснова Людмила Анатольевна:</t>
        </r>
        <r>
          <rPr>
            <sz val="9"/>
            <rFont val="Tahoma"/>
          </rPr>
          <t xml:space="preserve">
аспир.МГУ до 2020г.
</t>
        </r>
      </text>
    </comment>
    <comment ref="O362" authorId="15" shapeId="0">
      <text>
        <r>
          <rPr>
            <b/>
            <sz val="9"/>
            <rFont val="Tahoma"/>
          </rPr>
          <t>Краснова Людмила Анатольевна:</t>
        </r>
        <r>
          <rPr>
            <sz val="9"/>
            <rFont val="Tahoma"/>
          </rPr>
          <t xml:space="preserve">
с 18.04.2022
</t>
        </r>
      </text>
    </comment>
    <comment ref="O367" authorId="16" shapeId="0">
      <text>
        <r>
          <rPr>
            <b/>
            <sz val="9"/>
            <rFont val="Tahoma"/>
          </rPr>
          <t>Краснова Людмила Анатольевна:</t>
        </r>
        <r>
          <rPr>
            <sz val="9"/>
            <rFont val="Tahoma"/>
          </rPr>
          <t xml:space="preserve">
первое размещение текста 10.11.2021
</t>
        </r>
      </text>
    </comment>
    <comment ref="P369" authorId="17" shapeId="0">
      <text>
        <r>
          <rPr>
            <b/>
            <sz val="9"/>
            <rFont val="Tahoma"/>
          </rPr>
          <t>Краснова Людмила Анатольевна:</t>
        </r>
        <r>
          <rPr>
            <sz val="9"/>
            <rFont val="Tahoma"/>
          </rPr>
          <t xml:space="preserve">
мгпу а-о(б) ок. срока 01.11.2012
</t>
        </r>
      </text>
    </comment>
    <comment ref="O374" authorId="18" shapeId="0">
      <text>
        <r>
          <rPr>
            <b/>
            <sz val="9"/>
            <rFont val="Tahoma"/>
          </rPr>
          <t>Краснова Людмила Анатольевна:</t>
        </r>
        <r>
          <rPr>
            <sz val="9"/>
            <rFont val="Tahoma"/>
          </rPr>
          <t xml:space="preserve">
с 16.05.2022
</t>
        </r>
      </text>
    </comment>
    <comment ref="P382" authorId="19" shapeId="0">
      <text>
        <r>
          <rPr>
            <b/>
            <sz val="9"/>
            <rFont val="Tahoma"/>
          </rPr>
          <t>Краснова Людмила Анатольевна:</t>
        </r>
        <r>
          <rPr>
            <sz val="9"/>
            <rFont val="Tahoma"/>
          </rPr>
          <t xml:space="preserve">
асп. Другого вузв
</t>
        </r>
      </text>
    </comment>
    <comment ref="P397" authorId="20" shapeId="0">
      <text>
        <r>
          <rPr>
            <b/>
            <sz val="9"/>
            <rFont val="Tahoma"/>
          </rPr>
          <t>Краснова Людмила Анатольевна:</t>
        </r>
        <r>
          <rPr>
            <sz val="9"/>
            <rFont val="Tahoma"/>
          </rPr>
          <t xml:space="preserve">
мгпу а-о(б) другая специальность 2012-2015
</t>
        </r>
      </text>
    </comment>
    <comment ref="P410" authorId="21" shapeId="0">
      <text>
        <r>
          <rPr>
            <b/>
            <sz val="9"/>
            <color indexed="81"/>
            <rFont val="Tahoma"/>
            <family val="2"/>
            <charset val="204"/>
          </rPr>
          <t>и/к 2022</t>
        </r>
        <r>
          <rPr>
            <sz val="9"/>
            <color indexed="81"/>
            <rFont val="Tahoma"/>
            <family val="2"/>
            <charset val="204"/>
          </rPr>
          <t xml:space="preserve">
</t>
        </r>
      </text>
    </comment>
    <comment ref="P412" authorId="21" shapeId="0">
      <text>
        <r>
          <rPr>
            <b/>
            <sz val="9"/>
            <color indexed="81"/>
            <rFont val="Tahoma"/>
            <charset val="1"/>
          </rPr>
          <t>мгпу а-о(б) 2016</t>
        </r>
        <r>
          <rPr>
            <sz val="9"/>
            <color indexed="81"/>
            <rFont val="Tahoma"/>
            <charset val="1"/>
          </rPr>
          <t xml:space="preserve">
</t>
        </r>
      </text>
    </comment>
  </commentList>
</comments>
</file>

<file path=xl/sharedStrings.xml><?xml version="1.0" encoding="utf-8"?>
<sst xmlns="http://schemas.openxmlformats.org/spreadsheetml/2006/main" count="10359" uniqueCount="2528">
  <si>
    <t>№ строки</t>
  </si>
  <si>
    <t>Код направления подготовки</t>
  </si>
  <si>
    <t>Число диссерта-ционных советов в отчетном году, ед</t>
  </si>
  <si>
    <t>Число кандидат-ских диссерта-ций, представ-ленных к защите в отчетном году, ед</t>
  </si>
  <si>
    <t>Численность лиц, защитивших  кандидатские диссертации в диссертационных советах в отчетном году  всего, чел</t>
  </si>
  <si>
    <t>из графы 6</t>
  </si>
  <si>
    <t xml:space="preserve">Справочно 
Численность лиц, прикрепленных для подготовки кандидатской диссертации на конец года, чел  </t>
  </si>
  <si>
    <t>лицами, прикреп-ленными для подготовки кандидатской диссертации</t>
  </si>
  <si>
    <t>лицами, прошедшими аспирантскую подготовку до отчетного года</t>
  </si>
  <si>
    <t>лицами, выпущенными из аспирантуры с защитой диссертации в отчетном году</t>
  </si>
  <si>
    <t>в период аспирантской подготовки</t>
  </si>
  <si>
    <t>после аспирант-ской подготовки</t>
  </si>
  <si>
    <t>всего</t>
  </si>
  <si>
    <t>из них в отчитывающейся организации 
 (из графы 9)</t>
  </si>
  <si>
    <t xml:space="preserve">Всего </t>
  </si>
  <si>
    <t>01</t>
  </si>
  <si>
    <t>Х</t>
  </si>
  <si>
    <t xml:space="preserve">   из них женщины</t>
  </si>
  <si>
    <t>02</t>
  </si>
  <si>
    <r>
      <t xml:space="preserve">Из строки 01 </t>
    </r>
    <r>
      <rPr>
        <sz val="10"/>
        <rFont val="Symbol"/>
      </rPr>
      <t>-</t>
    </r>
    <r>
      <rPr>
        <sz val="10"/>
        <rFont val="Times New Roman"/>
      </rPr>
      <t xml:space="preserve"> по направлениям подготовки (сумма данных по направлениям подготовки равна строке 01):</t>
    </r>
  </si>
  <si>
    <t>03</t>
  </si>
  <si>
    <t>10.01.01</t>
  </si>
  <si>
    <t>10.01.03</t>
  </si>
  <si>
    <t>10.02.01</t>
  </si>
  <si>
    <t>10.02.04</t>
  </si>
  <si>
    <t>10.02.19</t>
  </si>
  <si>
    <t>10.02.20</t>
  </si>
  <si>
    <t>13.00.01</t>
  </si>
  <si>
    <t>13.00.02 (5.8.2)</t>
  </si>
  <si>
    <t>13.00.03 (5.8.3)</t>
  </si>
  <si>
    <t>13.00.05</t>
  </si>
  <si>
    <t>19.00.10 (5.3.8)</t>
  </si>
  <si>
    <t>5.3.4</t>
  </si>
  <si>
    <t>Число действующих диссертационных советов</t>
  </si>
  <si>
    <t>04</t>
  </si>
  <si>
    <t>Число объединенных диссертационных советов</t>
  </si>
  <si>
    <t>05</t>
  </si>
  <si>
    <t>Красным выделены данные, которые могут поменяться ло конца года, если будут снятие с защиты или размещение новых диссертаций</t>
  </si>
  <si>
    <t>13.00.02</t>
  </si>
  <si>
    <t>5.8.2</t>
  </si>
  <si>
    <t>5.8.3</t>
  </si>
  <si>
    <t>5.7.8</t>
  </si>
  <si>
    <t>№</t>
  </si>
  <si>
    <t>Фамилия И.О.</t>
  </si>
  <si>
    <t>Совет</t>
  </si>
  <si>
    <t>Специальность</t>
  </si>
  <si>
    <t>Размешение_x005F_x000a_текста диссертации</t>
  </si>
  <si>
    <t>Дата заседания</t>
  </si>
  <si>
    <t>Объявление о защите</t>
  </si>
  <si>
    <t xml:space="preserve">Размешение_x005F_x000a_перед защитой </t>
  </si>
  <si>
    <t>Дата защиты</t>
  </si>
  <si>
    <t>Размешение _x005F_x000a_после защиты</t>
  </si>
  <si>
    <t>канд/док</t>
  </si>
  <si>
    <t>Дело в ВАК</t>
  </si>
  <si>
    <t>Диплом готовность</t>
  </si>
  <si>
    <t>Дата удаления инф-ции</t>
  </si>
  <si>
    <t xml:space="preserve">Примечание </t>
  </si>
  <si>
    <t>Обучение</t>
  </si>
  <si>
    <t>Дата отчисления</t>
  </si>
  <si>
    <t>Причина отчисления</t>
  </si>
  <si>
    <t>Пол</t>
  </si>
  <si>
    <t>До срока</t>
  </si>
  <si>
    <t>Полугодье</t>
  </si>
  <si>
    <t>Олешова В.В.</t>
  </si>
  <si>
    <t>72.2.007.02</t>
  </si>
  <si>
    <t>кандидат</t>
  </si>
  <si>
    <t>защита снята</t>
  </si>
  <si>
    <t>мгпу а-з(б)</t>
  </si>
  <si>
    <t>ок.срока</t>
  </si>
  <si>
    <t>ж</t>
  </si>
  <si>
    <t>Азина Е.Г.</t>
  </si>
  <si>
    <t>5.3.8</t>
  </si>
  <si>
    <t>Перевозников А.А.</t>
  </si>
  <si>
    <t>850.007.01</t>
  </si>
  <si>
    <t>07.00.02</t>
  </si>
  <si>
    <t>мгпу с(б)</t>
  </si>
  <si>
    <t>Пупышева</t>
  </si>
  <si>
    <t>850.007.04</t>
  </si>
  <si>
    <t>Панова О.В.</t>
  </si>
  <si>
    <t>850.007.06</t>
  </si>
  <si>
    <t>Астахова Я.А.</t>
  </si>
  <si>
    <t>850.007.07</t>
  </si>
  <si>
    <t>эксперты отриц.</t>
  </si>
  <si>
    <t>Иванова М.А.</t>
  </si>
  <si>
    <t>Воропаева А.В.</t>
  </si>
  <si>
    <t>Бугаенко М.А.</t>
  </si>
  <si>
    <t>Беляева А.В.</t>
  </si>
  <si>
    <t>мгпу с(в/б)</t>
  </si>
  <si>
    <t>Жэнь Фэй</t>
  </si>
  <si>
    <t>Саломатова О.В.</t>
  </si>
  <si>
    <t>Петрова А.В.</t>
  </si>
  <si>
    <t>Манукян Г.В.</t>
  </si>
  <si>
    <t>а</t>
  </si>
  <si>
    <t>Самарина Н.В.</t>
  </si>
  <si>
    <t>850.007.08</t>
  </si>
  <si>
    <t>мгпу а-о(б)</t>
  </si>
  <si>
    <t>Седоченко С.В</t>
  </si>
  <si>
    <t>850.007.09</t>
  </si>
  <si>
    <t>13.00.04</t>
  </si>
  <si>
    <t>мгпу с</t>
  </si>
  <si>
    <t>Евстюхина Н.А.</t>
  </si>
  <si>
    <t xml:space="preserve">Михайлов </t>
  </si>
  <si>
    <t>доктор</t>
  </si>
  <si>
    <t>Сабанин П.В.</t>
  </si>
  <si>
    <t>850.007.10</t>
  </si>
  <si>
    <t>19.00.07</t>
  </si>
  <si>
    <t>Попкова Т.Д.</t>
  </si>
  <si>
    <t>850.007.11</t>
  </si>
  <si>
    <t>09.00.13</t>
  </si>
  <si>
    <t>Барсуков И.С.</t>
  </si>
  <si>
    <t>09.00.03</t>
  </si>
  <si>
    <t>Левицкая А.А.</t>
  </si>
  <si>
    <t>09.00.11</t>
  </si>
  <si>
    <t>Ситкин Е.Л.</t>
  </si>
  <si>
    <t>72.2.007.01</t>
  </si>
  <si>
    <t>есть</t>
  </si>
  <si>
    <t>да</t>
  </si>
  <si>
    <t>Фетисова Е.В.</t>
  </si>
  <si>
    <t>Гусева Ю.Н.</t>
  </si>
  <si>
    <t>защита перенесена с 28.02.2014</t>
  </si>
  <si>
    <t xml:space="preserve">мгпу д </t>
  </si>
  <si>
    <t>Юдина А.И.</t>
  </si>
  <si>
    <t>850.007.13</t>
  </si>
  <si>
    <t>Гвоздева Н.М.</t>
  </si>
  <si>
    <t>13.00.08</t>
  </si>
  <si>
    <t>Клевцова М.С.</t>
  </si>
  <si>
    <t>Фадеева Т.М.</t>
  </si>
  <si>
    <t>Скворцова М.В.</t>
  </si>
  <si>
    <t>13.00.03</t>
  </si>
  <si>
    <t>Хорошавина Е.В.</t>
  </si>
  <si>
    <t xml:space="preserve">мгпу а </t>
  </si>
  <si>
    <t>Набокина  М.Е.</t>
  </si>
  <si>
    <t>Анкудинова П.М.</t>
  </si>
  <si>
    <t>72.2.007.05</t>
  </si>
  <si>
    <t>Ильченко Д.Н.</t>
  </si>
  <si>
    <t>Заславский А.А.</t>
  </si>
  <si>
    <t>Хомякова Д.А.</t>
  </si>
  <si>
    <t>Кучеренко А.В.</t>
  </si>
  <si>
    <t>снятие ВАК пр.230/нк от 17.03.15</t>
  </si>
  <si>
    <t>Абрамова Е.И.</t>
  </si>
  <si>
    <t>Воскобойникова Л.П.</t>
  </si>
  <si>
    <t>Лавриненко И.Ю.</t>
  </si>
  <si>
    <t>Кузнецов А.Н.</t>
  </si>
  <si>
    <t>Смотрова Е.В.</t>
  </si>
  <si>
    <t>Потапова Г.А.</t>
  </si>
  <si>
    <t>Кабанов И.С.</t>
  </si>
  <si>
    <t>72.2.007.04</t>
  </si>
  <si>
    <t>Евтеева М.Ю.</t>
  </si>
  <si>
    <t>Ключников А.В.</t>
  </si>
  <si>
    <t>Никитин С.Е.</t>
  </si>
  <si>
    <t>Черепякин Р.С.</t>
  </si>
  <si>
    <t>Квитко Е.С.</t>
  </si>
  <si>
    <t>Никитина А.Л.</t>
  </si>
  <si>
    <t>Вороничев О.Е.</t>
  </si>
  <si>
    <t>Егорычева Э.В.</t>
  </si>
  <si>
    <t>+</t>
  </si>
  <si>
    <t>Тарасова Л.В.</t>
  </si>
  <si>
    <t>Гусенова Н.А.</t>
  </si>
  <si>
    <t>Аристархова О.А.</t>
  </si>
  <si>
    <t>Бут А.А.</t>
  </si>
  <si>
    <t>Свиридов П.В.</t>
  </si>
  <si>
    <t>Нижних И.К.</t>
  </si>
  <si>
    <t>Чозгиян О.П.</t>
  </si>
  <si>
    <t>Гаркуша А.А.</t>
  </si>
  <si>
    <t>Аксенов  А.М.</t>
  </si>
  <si>
    <t>Степашкина Е.С.</t>
  </si>
  <si>
    <t>Захарченко А.В</t>
  </si>
  <si>
    <t>Бинюкова И.С.</t>
  </si>
  <si>
    <t>отр.решение</t>
  </si>
  <si>
    <t>Федорова Р.В.</t>
  </si>
  <si>
    <t>Мартыненкова М.Г.</t>
  </si>
  <si>
    <t>Байменова А.К.</t>
  </si>
  <si>
    <t>Новикова Ю.Б.</t>
  </si>
  <si>
    <t>Лагутина Н.Ф.</t>
  </si>
  <si>
    <t>Лизанец И.А.</t>
  </si>
  <si>
    <t>Чистюхина Е.В.</t>
  </si>
  <si>
    <t>Дрошнев Д.Д.</t>
  </si>
  <si>
    <t>Богданова М.А.</t>
  </si>
  <si>
    <t>Казарина В.В.</t>
  </si>
  <si>
    <t>Солостина Т.А.</t>
  </si>
  <si>
    <t>Ковпак И.О.</t>
  </si>
  <si>
    <t>Конорев М.Э.</t>
  </si>
  <si>
    <t>Хворонова Г.В.</t>
  </si>
  <si>
    <t>Сорокина  Е.В.</t>
  </si>
  <si>
    <t>Князева Г.Л.</t>
  </si>
  <si>
    <t>Тельмонова А.С.</t>
  </si>
  <si>
    <t>Рыкин Е.Ю.</t>
  </si>
  <si>
    <t>Шпилева (Соколова)  Ю.В.</t>
  </si>
  <si>
    <t>Елисеева О.А.</t>
  </si>
  <si>
    <t>Холодова Д.Д.</t>
  </si>
  <si>
    <t>Васенин Г.А.</t>
  </si>
  <si>
    <t>Мезенцева О.А.</t>
  </si>
  <si>
    <t>03.03.01</t>
  </si>
  <si>
    <t>Ляпина М.Ю</t>
  </si>
  <si>
    <t>Тюменева Т.С</t>
  </si>
  <si>
    <t>Воробьева Н.Ю.</t>
  </si>
  <si>
    <t>Полозова О.В.</t>
  </si>
  <si>
    <t>Мичкова Ю.Д</t>
  </si>
  <si>
    <t>мгпу</t>
  </si>
  <si>
    <t>Махнырев А.Л.</t>
  </si>
  <si>
    <t>Сабирова И.А.</t>
  </si>
  <si>
    <t>Зубкова Л.Ю.</t>
  </si>
  <si>
    <t>Бежина И .Н.</t>
  </si>
  <si>
    <t>Белов А.А.</t>
  </si>
  <si>
    <t>Смородинова М.В.</t>
  </si>
  <si>
    <t>Горнаева М.Ю.</t>
  </si>
  <si>
    <t>Баранова О.Н.</t>
  </si>
  <si>
    <t>Абрамов Р.В.</t>
  </si>
  <si>
    <t>Сызранова Г.Ю.</t>
  </si>
  <si>
    <t>Хлупина М.А.</t>
  </si>
  <si>
    <t>Шведов Д.Н.</t>
  </si>
  <si>
    <t>Борботько Л.А.</t>
  </si>
  <si>
    <t>повторно</t>
  </si>
  <si>
    <t>Куракина С.Н.</t>
  </si>
  <si>
    <t>мгпу а-з</t>
  </si>
  <si>
    <t>Рыбакова Е.А.</t>
  </si>
  <si>
    <t>Цыпленкова Е.С</t>
  </si>
  <si>
    <t>Мосина Е.И.</t>
  </si>
  <si>
    <t>Колесникова Е.С.</t>
  </si>
  <si>
    <t>Бурцева Е.Е.</t>
  </si>
  <si>
    <t>Макаренков М.В.</t>
  </si>
  <si>
    <t>07.00.03</t>
  </si>
  <si>
    <t>Федосеева М.В.</t>
  </si>
  <si>
    <t>Соколова О.В.</t>
  </si>
  <si>
    <t>Ефимова Н.С</t>
  </si>
  <si>
    <t>снятие ВАК пр.954</t>
  </si>
  <si>
    <t>Носков С.А.</t>
  </si>
  <si>
    <t>и/к</t>
  </si>
  <si>
    <t>Хмелёва Е.П.</t>
  </si>
  <si>
    <t>Герасимова Е.К</t>
  </si>
  <si>
    <t>Гордеев А.В.</t>
  </si>
  <si>
    <t>Димитрова Е.Н.</t>
  </si>
  <si>
    <t>Антонова Н.В.</t>
  </si>
  <si>
    <t>Соседова В.С.</t>
  </si>
  <si>
    <t>Чукарькова О.В.</t>
  </si>
  <si>
    <t>Постольник Ю.А.</t>
  </si>
  <si>
    <t>Гришина Т.С.</t>
  </si>
  <si>
    <t>Вайсвалавичене В.Ю</t>
  </si>
  <si>
    <t>Ефремова Л.В.</t>
  </si>
  <si>
    <t>Петрова О.О.</t>
  </si>
  <si>
    <t>Машошина В.С.</t>
  </si>
  <si>
    <t>Абдульмянова Д.Р.</t>
  </si>
  <si>
    <t>Ерофеева М.А</t>
  </si>
  <si>
    <t>Козлова М.А.</t>
  </si>
  <si>
    <t>Пронина Н.И.</t>
  </si>
  <si>
    <t>Язепова О.В.</t>
  </si>
  <si>
    <t>Куприянов А.В.</t>
  </si>
  <si>
    <t>Иванова В.Г.</t>
  </si>
  <si>
    <t>Лукошус О.Г.</t>
  </si>
  <si>
    <t>Мюллер К.</t>
  </si>
  <si>
    <t>Красина М.Р.</t>
  </si>
  <si>
    <t>Бурлакова И.И.</t>
  </si>
  <si>
    <t>Ершкова Е.В.</t>
  </si>
  <si>
    <t>Лотоненко А.А.</t>
  </si>
  <si>
    <t>Лушина А.А.</t>
  </si>
  <si>
    <t>Борисевич С.А.</t>
  </si>
  <si>
    <t>отказ ВАК пр.191</t>
  </si>
  <si>
    <t>Детушев И.В.</t>
  </si>
  <si>
    <t>Бежевец Д.А.</t>
  </si>
  <si>
    <t>Евграфова Е.В.</t>
  </si>
  <si>
    <t>Бородина С.Н.</t>
  </si>
  <si>
    <t>850.007.12</t>
  </si>
  <si>
    <t>Журавлева А.П.</t>
  </si>
  <si>
    <t>Шишкин К.Г.</t>
  </si>
  <si>
    <t>Камень М.Е.</t>
  </si>
  <si>
    <t>Салихов С.В.</t>
  </si>
  <si>
    <t>Истомин И.П.</t>
  </si>
  <si>
    <t>Попов Н.И.</t>
  </si>
  <si>
    <t>Коверина М.С.</t>
  </si>
  <si>
    <t>снятие ВАК пр.1644</t>
  </si>
  <si>
    <t>Белоусова Л.Д.</t>
  </si>
  <si>
    <t>Галкина В.А.</t>
  </si>
  <si>
    <t>2013</t>
  </si>
  <si>
    <t>Лыкова-Унковская Е.С.</t>
  </si>
  <si>
    <t>Якушевич И.В.</t>
  </si>
  <si>
    <t>защита дис</t>
  </si>
  <si>
    <t>Шинкарева Н.Ю</t>
  </si>
  <si>
    <t>Медникова Т.Б.</t>
  </si>
  <si>
    <t>Райх К.Г.</t>
  </si>
  <si>
    <t>Давыдова О.Е.</t>
  </si>
  <si>
    <t xml:space="preserve">   </t>
  </si>
  <si>
    <t>Тухватулина С.И.</t>
  </si>
  <si>
    <t>отказ ВАК пр.870</t>
  </si>
  <si>
    <t>Васильева А.С.</t>
  </si>
  <si>
    <t>Анисимова Д.А.</t>
  </si>
  <si>
    <t>Жумаева О.А.</t>
  </si>
  <si>
    <t>Хохлова И.В.</t>
  </si>
  <si>
    <t>2015</t>
  </si>
  <si>
    <t>Аветисова К.И.</t>
  </si>
  <si>
    <t>Будницкая Т.А.</t>
  </si>
  <si>
    <t xml:space="preserve"> </t>
  </si>
  <si>
    <t>Дроздова М.С.</t>
  </si>
  <si>
    <t>2016</t>
  </si>
  <si>
    <t>Сардарова А.А.</t>
  </si>
  <si>
    <t>мгпу а-з(в/б)</t>
  </si>
  <si>
    <t>Ясько Е.С.</t>
  </si>
  <si>
    <t>Осипенко Л.Е.</t>
  </si>
  <si>
    <t>мгпу д-о(в/б)</t>
  </si>
  <si>
    <t>2011</t>
  </si>
  <si>
    <t>Суворова Т.Н.</t>
  </si>
  <si>
    <t>Пчёлкина Н.А.</t>
  </si>
  <si>
    <t>2017</t>
  </si>
  <si>
    <t>Стрелкова А.В.</t>
  </si>
  <si>
    <t>Южакова Ю.А.</t>
  </si>
  <si>
    <t>Муравьева Л.С.</t>
  </si>
  <si>
    <t>Виноградова Е.В.</t>
  </si>
  <si>
    <t>12.01.1017</t>
  </si>
  <si>
    <t>Гушкова Л.В.</t>
  </si>
  <si>
    <t>Соболева А.А.</t>
  </si>
  <si>
    <t>Хозяинова М.С.</t>
  </si>
  <si>
    <t>Итинсон К.С.</t>
  </si>
  <si>
    <t>Куракин С.И.</t>
  </si>
  <si>
    <t>Мельник М.А.</t>
  </si>
  <si>
    <t>Бойковой Т.А.</t>
  </si>
  <si>
    <t>Красовицкой Ю.В.</t>
  </si>
  <si>
    <t>Чалей О.В.</t>
  </si>
  <si>
    <t>Болховитянов И.В.</t>
  </si>
  <si>
    <t>Новиков Н.В.</t>
  </si>
  <si>
    <t>Бабич Е.В.</t>
  </si>
  <si>
    <t>Семакина А.А.</t>
  </si>
  <si>
    <t>Гордиенко А.Ю.</t>
  </si>
  <si>
    <t>Беляев Р.В.</t>
  </si>
  <si>
    <t>Филиппова Л.С.</t>
  </si>
  <si>
    <t>Андрамонов Д.К.</t>
  </si>
  <si>
    <t>повторно 2</t>
  </si>
  <si>
    <t>мгпу сф</t>
  </si>
  <si>
    <t>Артемьева М.А.</t>
  </si>
  <si>
    <t xml:space="preserve">повторно </t>
  </si>
  <si>
    <t>Лукашева С.С.</t>
  </si>
  <si>
    <t>Патаракин Е.Е.</t>
  </si>
  <si>
    <t>Смолеусова Т.В.</t>
  </si>
  <si>
    <t>снятие ВАК пр.178</t>
  </si>
  <si>
    <t>Рогачёва Л.С.</t>
  </si>
  <si>
    <t>Цзян В.</t>
  </si>
  <si>
    <t>мгпу а-о(в/б)</t>
  </si>
  <si>
    <t>Шаргородская Л.В.</t>
  </si>
  <si>
    <t>Шохова О.В.</t>
  </si>
  <si>
    <t>Каткова И.А.</t>
  </si>
  <si>
    <t>Соколова Е.Б.</t>
  </si>
  <si>
    <t>Ярчак И.Л.</t>
  </si>
  <si>
    <t>01.09.2017</t>
  </si>
  <si>
    <t>Наседкина А.В.</t>
  </si>
  <si>
    <t>Ли Хай</t>
  </si>
  <si>
    <t>Титов А.А.</t>
  </si>
  <si>
    <t>Шмелева О.Д.</t>
  </si>
  <si>
    <t>Полякова Н.П.</t>
  </si>
  <si>
    <t>перенос даты защиты</t>
  </si>
  <si>
    <t>Магомедов Р.М.</t>
  </si>
  <si>
    <t>снятие ВАК пр.287</t>
  </si>
  <si>
    <t>Сухов С.А.</t>
  </si>
  <si>
    <t>Шкапа Е.С.</t>
  </si>
  <si>
    <t>неуплата</t>
  </si>
  <si>
    <t>Бордюгова К.А.</t>
  </si>
  <si>
    <t>Воробева О.Ю.</t>
  </si>
  <si>
    <t>Каспрук Д.И.</t>
  </si>
  <si>
    <t>Петухова Л.В.</t>
  </si>
  <si>
    <t>Го Хуа</t>
  </si>
  <si>
    <t>гиа</t>
  </si>
  <si>
    <t>Мерабова К.С.</t>
  </si>
  <si>
    <t>нев.у/п</t>
  </si>
  <si>
    <t>Касьянова Н.Б.</t>
  </si>
  <si>
    <t>Короленко О.И.</t>
  </si>
  <si>
    <t>Белякова Т.Е.</t>
  </si>
  <si>
    <t>Антонов Н.В.</t>
  </si>
  <si>
    <t>Шалимова Н.С.</t>
  </si>
  <si>
    <t>Федоренко О.Я.</t>
  </si>
  <si>
    <t>Любеев В.С.</t>
  </si>
  <si>
    <t>Мамедов А.А.</t>
  </si>
  <si>
    <t>Ястреб О.В.</t>
  </si>
  <si>
    <t>Тивьяева И.В.</t>
  </si>
  <si>
    <t>Зоц И.В.</t>
  </si>
  <si>
    <t>Севастьянова А.Л.</t>
  </si>
  <si>
    <t>Гриншкун А.В.</t>
  </si>
  <si>
    <t>Пономарёв С.А.</t>
  </si>
  <si>
    <t>м</t>
  </si>
  <si>
    <t>Бахарев А.В.</t>
  </si>
  <si>
    <t xml:space="preserve">и/к </t>
  </si>
  <si>
    <t>Ван Цзин</t>
  </si>
  <si>
    <t>Егорова Н.А.</t>
  </si>
  <si>
    <t>Цзян Шанжун</t>
  </si>
  <si>
    <t>Пак Ын Сук</t>
  </si>
  <si>
    <t>Горохова Д.В.</t>
  </si>
  <si>
    <t>Ананьина Т.С.</t>
  </si>
  <si>
    <t>Шишкина О.В.</t>
  </si>
  <si>
    <t>Боткова В.К.</t>
  </si>
  <si>
    <t>Губенко Н.Н.</t>
  </si>
  <si>
    <t>Носова Е.А.</t>
  </si>
  <si>
    <t>Циркова Т.С.</t>
  </si>
  <si>
    <t>Кораблин Д.А.</t>
  </si>
  <si>
    <t>Матунова Г.А.</t>
  </si>
  <si>
    <t>Сычева М.А.</t>
  </si>
  <si>
    <t>мгпу а-о(б) 2010-2013</t>
  </si>
  <si>
    <t>Воскресенская М.С.</t>
  </si>
  <si>
    <t>72.2.007.06</t>
  </si>
  <si>
    <t>Малых О.А.</t>
  </si>
  <si>
    <t>Глебов В.В.</t>
  </si>
  <si>
    <t>Переверзева М.В.</t>
  </si>
  <si>
    <t>Григорьева М.А.</t>
  </si>
  <si>
    <t>Нефедова О.И.</t>
  </si>
  <si>
    <t>Акапян Л.Х.</t>
  </si>
  <si>
    <t>Малащенко В.О.</t>
  </si>
  <si>
    <t>Луценко Т.В.</t>
  </si>
  <si>
    <t>Уткин А.С.</t>
  </si>
  <si>
    <t>Савенкова Т.Д.</t>
  </si>
  <si>
    <t>Блохина Я.А.</t>
  </si>
  <si>
    <t>Соболев И.Д.</t>
  </si>
  <si>
    <t>Шевченко Н.Л.</t>
  </si>
  <si>
    <t>Матова Ю.В.</t>
  </si>
  <si>
    <t>Склизкова А.П.</t>
  </si>
  <si>
    <t>Орлова Т.С.</t>
  </si>
  <si>
    <t>Теркулова И.Н.</t>
  </si>
  <si>
    <t>Стрельцова К.А.</t>
  </si>
  <si>
    <t>с/ж</t>
  </si>
  <si>
    <t>Львова А.С.</t>
  </si>
  <si>
    <t>мгпу сот.</t>
  </si>
  <si>
    <t>Гилядов С.Р.</t>
  </si>
  <si>
    <t>Ясвин В.А.</t>
  </si>
  <si>
    <t>Калинина К.С.</t>
  </si>
  <si>
    <t>Ларионова С.О.</t>
  </si>
  <si>
    <t>19.00.10</t>
  </si>
  <si>
    <t>2перенос даты защиты</t>
  </si>
  <si>
    <t>Лебедева Т.В.</t>
  </si>
  <si>
    <t>Карпова А.В.</t>
  </si>
  <si>
    <t>Деветьярова И.Н.</t>
  </si>
  <si>
    <t>снятие ВАК пр.525</t>
  </si>
  <si>
    <t>Варзапова В.Ю.</t>
  </si>
  <si>
    <t>Райскина В.А.</t>
  </si>
  <si>
    <t>Симатова С.А.</t>
  </si>
  <si>
    <t>Капков С.А.</t>
  </si>
  <si>
    <t>Савина Н.А.</t>
  </si>
  <si>
    <t>Чаплин Е.В.</t>
  </si>
  <si>
    <t>Наумова Ю.В.</t>
  </si>
  <si>
    <t>Милькевич О.А.</t>
  </si>
  <si>
    <t>Шунина Л.А.</t>
  </si>
  <si>
    <t>Харламенко И.В.</t>
  </si>
  <si>
    <t>Хомович Н.В.</t>
  </si>
  <si>
    <t>Бережная М.С.</t>
  </si>
  <si>
    <t>Сёмченко Р.А.</t>
  </si>
  <si>
    <t>Лызлов А.И.</t>
  </si>
  <si>
    <t xml:space="preserve"> пр 619</t>
  </si>
  <si>
    <t>Негин В.В.</t>
  </si>
  <si>
    <t>с</t>
  </si>
  <si>
    <t>Малыхина И.В.</t>
  </si>
  <si>
    <t>Солдатенко К.Ю.</t>
  </si>
  <si>
    <t>Луговая Т.В.</t>
  </si>
  <si>
    <t>Шемереко А.С.</t>
  </si>
  <si>
    <t>Камагина И.В.</t>
  </si>
  <si>
    <t>Замятина Е.С.</t>
  </si>
  <si>
    <t>Аббасов П.Р.</t>
  </si>
  <si>
    <t>Скира Е.В.</t>
  </si>
  <si>
    <t>Павлова А.С.</t>
  </si>
  <si>
    <t>Смолова М.А.</t>
  </si>
  <si>
    <t>Тарасов А.А.</t>
  </si>
  <si>
    <t>Петрова И.М.</t>
  </si>
  <si>
    <t>Романова Т.А.</t>
  </si>
  <si>
    <t>Гатина Ю.А.</t>
  </si>
  <si>
    <t>Леонович Л.М.</t>
  </si>
  <si>
    <t>Ермакова М.С.</t>
  </si>
  <si>
    <t>мгпу с(в/б)01.12.2017 неуплата</t>
  </si>
  <si>
    <t>Карева А.А.</t>
  </si>
  <si>
    <t>Макарова И.С.</t>
  </si>
  <si>
    <t>Чернышев И.Н.</t>
  </si>
  <si>
    <t>Барбун В.</t>
  </si>
  <si>
    <t>Мухачёв Д.А.</t>
  </si>
  <si>
    <t>Бабарыкина Н.В.</t>
  </si>
  <si>
    <t>Бондарева Н.В.</t>
  </si>
  <si>
    <t>Мухортова И.И.</t>
  </si>
  <si>
    <t>Константинова Н.Д.</t>
  </si>
  <si>
    <t>Легостаев Б.Л.</t>
  </si>
  <si>
    <t>вызов в ВАК</t>
  </si>
  <si>
    <t>Павлова А.Б.</t>
  </si>
  <si>
    <t>Самбур В.И.</t>
  </si>
  <si>
    <t>снятие ВАК пр.128</t>
  </si>
  <si>
    <t>Бразгун Т.Е.</t>
  </si>
  <si>
    <t>Казьмина Я.Е.</t>
  </si>
  <si>
    <t>Шостак Е.В.</t>
  </si>
  <si>
    <t>Агеева Н.С.</t>
  </si>
  <si>
    <t>Черноусова А.О.</t>
  </si>
  <si>
    <t>Семенченко Ю.И.</t>
  </si>
  <si>
    <t>Крупенина М.Ю.</t>
  </si>
  <si>
    <t>Громова Н.В.</t>
  </si>
  <si>
    <t>Тищенко М.В.</t>
  </si>
  <si>
    <t>Щукина М.С.</t>
  </si>
  <si>
    <t>Зурабова Л.Р.</t>
  </si>
  <si>
    <t>Попова К.А.</t>
  </si>
  <si>
    <t>мгпу а-о(б) 01.09.2018 ок.срока</t>
  </si>
  <si>
    <t>Балашов-Ескин К.М.</t>
  </si>
  <si>
    <t>Виноградова О.Н.</t>
  </si>
  <si>
    <t>Степанова Е.Н.</t>
  </si>
  <si>
    <t>Красильникова П.Ю.</t>
  </si>
  <si>
    <t>Тарасова М.С.</t>
  </si>
  <si>
    <t>Заровняева С.С.</t>
  </si>
  <si>
    <t>Страдова А.И.</t>
  </si>
  <si>
    <t>Цуй Яньтао</t>
  </si>
  <si>
    <t>Ван Вэй</t>
  </si>
  <si>
    <t>Гарёва Т.А.</t>
  </si>
  <si>
    <t>Осадчая О.Н.</t>
  </si>
  <si>
    <t>Яценко М.В.</t>
  </si>
  <si>
    <t>Мизгулина М.Н.</t>
  </si>
  <si>
    <t>Старицына С.Г.</t>
  </si>
  <si>
    <t>Карданова-Бирюкова К.С.</t>
  </si>
  <si>
    <t>Никитина В.В.</t>
  </si>
  <si>
    <t>Данилова В.А.</t>
  </si>
  <si>
    <t>аспир.МГУ до20г.</t>
  </si>
  <si>
    <t>Парфененко Е.Н.</t>
  </si>
  <si>
    <t>Алексеев А.В.</t>
  </si>
  <si>
    <t>Казаченко О.В.</t>
  </si>
  <si>
    <t>Киреева О.А.</t>
  </si>
  <si>
    <t>Панкова Е.И.</t>
  </si>
  <si>
    <t>Балдин Д.С.</t>
  </si>
  <si>
    <t>Агаева В.Е.</t>
  </si>
  <si>
    <t>Кондрашова А.А.</t>
  </si>
  <si>
    <t>Ивашинина Н.С.</t>
  </si>
  <si>
    <t>Гавриш А.Д.</t>
  </si>
  <si>
    <t>Любеева С.В.</t>
  </si>
  <si>
    <t>Ань Жань</t>
  </si>
  <si>
    <t>Ма Сяо</t>
  </si>
  <si>
    <t>Сун Бо</t>
  </si>
  <si>
    <t>Требухина Е.А.</t>
  </si>
  <si>
    <t xml:space="preserve"> перенос  даты защиты мгпу а-о(б) 01.10.2015 ок.срока</t>
  </si>
  <si>
    <t>(несколько элементов)</t>
  </si>
  <si>
    <t>Данные по советам</t>
  </si>
  <si>
    <t>Названия строк</t>
  </si>
  <si>
    <t>Количество по полю Фамилия И.О.</t>
  </si>
  <si>
    <t>72.2.007.11</t>
  </si>
  <si>
    <t>72.2.007.07</t>
  </si>
  <si>
    <t>850.007.14</t>
  </si>
  <si>
    <t>850.007.05</t>
  </si>
  <si>
    <t>850.007.03</t>
  </si>
  <si>
    <t>Общий итог</t>
  </si>
  <si>
    <t>Данные по годам</t>
  </si>
  <si>
    <t>(Все)</t>
  </si>
  <si>
    <t>Кол-во защит</t>
  </si>
  <si>
    <t>Размешение_текста диссертации</t>
  </si>
  <si>
    <t xml:space="preserve">Размешение_перед защитой </t>
  </si>
  <si>
    <t>Размешение _после защиты</t>
  </si>
  <si>
    <t>Столбец1</t>
  </si>
  <si>
    <t>Логинова К.С.</t>
  </si>
  <si>
    <t>Костерина М.А.</t>
  </si>
  <si>
    <t>снятие ВАК</t>
  </si>
  <si>
    <t xml:space="preserve">отказ ВАК </t>
  </si>
  <si>
    <t>кaндидат-</t>
  </si>
  <si>
    <t>Доронина И.М.</t>
  </si>
  <si>
    <t>Самородин Г.В.</t>
  </si>
  <si>
    <t>Соловьева А.А.</t>
  </si>
  <si>
    <t>Калятин И.С.</t>
  </si>
  <si>
    <t>Морозов И.В.</t>
  </si>
  <si>
    <t>Матвеева В.А.</t>
  </si>
  <si>
    <t>Микурова П.А.</t>
  </si>
  <si>
    <t>Аверина М.А.</t>
  </si>
  <si>
    <t>Кирдяева О.И.</t>
  </si>
  <si>
    <t>Руденко Т.И.</t>
  </si>
  <si>
    <t>Цораева О.И</t>
  </si>
  <si>
    <t>Васильева К.Н.</t>
  </si>
  <si>
    <t>Малинская Т.В.</t>
  </si>
  <si>
    <t>Лукъянчикова О.С.</t>
  </si>
  <si>
    <t>Недельницына У.В.</t>
  </si>
  <si>
    <t>Фурсова П.В.</t>
  </si>
  <si>
    <t>Мануйлова В.В.</t>
  </si>
  <si>
    <t>Донская Н.А.</t>
  </si>
  <si>
    <t>Калинин О.И.</t>
  </si>
  <si>
    <t>сот</t>
  </si>
  <si>
    <t>Водяницкая А.А.</t>
  </si>
  <si>
    <t>Бутурлова В.В.</t>
  </si>
  <si>
    <t>Кирилловых А.А.</t>
  </si>
  <si>
    <t>Вишневецкая Н.В.</t>
  </si>
  <si>
    <t>Солянко Е.А.</t>
  </si>
  <si>
    <t>Устинов О.А.</t>
  </si>
  <si>
    <t>5.7.2</t>
  </si>
  <si>
    <t>Алексеева Е.А.</t>
  </si>
  <si>
    <t>Лопанова Е.В.</t>
  </si>
  <si>
    <t>Калинченко Д.Ю.</t>
  </si>
  <si>
    <t>5.8.1</t>
  </si>
  <si>
    <t>Неумывакмн В.С.</t>
  </si>
  <si>
    <t>Краузе Е.Н.</t>
  </si>
  <si>
    <t>Арарат-Исаева М.С.</t>
  </si>
  <si>
    <t>Факова М.О.</t>
  </si>
  <si>
    <t>Данилин М.В.</t>
  </si>
  <si>
    <t>Маликова М.Г.</t>
  </si>
  <si>
    <t>Дмитриева Е.Е.</t>
  </si>
  <si>
    <t>Еремин С.В.</t>
  </si>
  <si>
    <t>Блохина Н.А.</t>
  </si>
  <si>
    <t>Павлинова И.А.</t>
  </si>
  <si>
    <t>Тюрина З.С.</t>
  </si>
  <si>
    <t>Ширяева С.Н.</t>
  </si>
  <si>
    <t>5.9.1</t>
  </si>
  <si>
    <t>Номер, дата приказа</t>
  </si>
  <si>
    <t>ФИО</t>
  </si>
  <si>
    <t>Степень</t>
  </si>
  <si>
    <t>Примечание</t>
  </si>
  <si>
    <t>№ 501-нк от 11.08.2014</t>
  </si>
  <si>
    <t>Гвоздева Наталья Михайловна</t>
  </si>
  <si>
    <t>Клевцова Мария Сергеевна</t>
  </si>
  <si>
    <t>Скворцова Марина Владимировна</t>
  </si>
  <si>
    <t>Хорошавина Екатерина Владимировна</t>
  </si>
  <si>
    <t>№ 524-нк от 01.09.2014</t>
  </si>
  <si>
    <t>Борюшкина Екатерина Николаевна</t>
  </si>
  <si>
    <t>№ 533-нк от 29.09.2014</t>
  </si>
  <si>
    <t>Ефимушкин Владислав Михайлович</t>
  </si>
  <si>
    <t>Красоткина</t>
  </si>
  <si>
    <t>Д 850.007.07</t>
  </si>
  <si>
    <t>Степанова</t>
  </si>
  <si>
    <t>Бобина</t>
  </si>
  <si>
    <t>Ширяева</t>
  </si>
  <si>
    <t>Д 850.007.08</t>
  </si>
  <si>
    <t>Келарева</t>
  </si>
  <si>
    <t>Набокина</t>
  </si>
  <si>
    <t>Д 850.007.01</t>
  </si>
  <si>
    <t>Кузнецов</t>
  </si>
  <si>
    <t>Д 850.007.04</t>
  </si>
  <si>
    <t>Смотрова</t>
  </si>
  <si>
    <t>Анкудинова</t>
  </si>
  <si>
    <t>Д 850.007.11</t>
  </si>
  <si>
    <t>Ильеченко</t>
  </si>
  <si>
    <t>Заславский</t>
  </si>
  <si>
    <t>Д 850.007.03</t>
  </si>
  <si>
    <t>Хомякова</t>
  </si>
  <si>
    <t>Евтеева</t>
  </si>
  <si>
    <t>Ключников</t>
  </si>
  <si>
    <t>Квитко</t>
  </si>
  <si>
    <t>Никитина</t>
  </si>
  <si>
    <t>док</t>
  </si>
  <si>
    <t xml:space="preserve">Егорычева </t>
  </si>
  <si>
    <t>Аристархова</t>
  </si>
  <si>
    <t>Бут</t>
  </si>
  <si>
    <t xml:space="preserve">Свиридов </t>
  </si>
  <si>
    <t>Степашкина</t>
  </si>
  <si>
    <t>Нижних</t>
  </si>
  <si>
    <t>Чизгоян</t>
  </si>
  <si>
    <t>Аксенов</t>
  </si>
  <si>
    <t>Гаркуша</t>
  </si>
  <si>
    <t>Гусейнова</t>
  </si>
  <si>
    <t>Захарченко</t>
  </si>
  <si>
    <t>Федорова</t>
  </si>
  <si>
    <t>Мартыненкова</t>
  </si>
  <si>
    <t>Шпилева  Ю.В.</t>
  </si>
  <si>
    <t>Махнырёв</t>
  </si>
  <si>
    <t>Белов</t>
  </si>
  <si>
    <t>Смородинова</t>
  </si>
  <si>
    <t>Бежевец</t>
  </si>
  <si>
    <t>Ефграфова</t>
  </si>
  <si>
    <t>Лотоненко</t>
  </si>
  <si>
    <t>Язепова</t>
  </si>
  <si>
    <t>Лушина</t>
  </si>
  <si>
    <t>Пронина</t>
  </si>
  <si>
    <t>Мюллер</t>
  </si>
  <si>
    <t>Бурлакова</t>
  </si>
  <si>
    <t>получены</t>
  </si>
  <si>
    <t>Якушевич</t>
  </si>
  <si>
    <t>Ван Цзын</t>
  </si>
  <si>
    <t>304 от 07.04.21</t>
  </si>
  <si>
    <t>401 от 27.04.2021</t>
  </si>
  <si>
    <t>619 от 23.06.2021</t>
  </si>
  <si>
    <t>1036 от 11.10.2021</t>
  </si>
  <si>
    <t>1120 от 02.11.2021</t>
  </si>
  <si>
    <t>Отказ</t>
  </si>
  <si>
    <t>совет</t>
  </si>
  <si>
    <t>Ученая степень</t>
  </si>
  <si>
    <t>Серия и _x005F_x000a_номер диплома</t>
  </si>
  <si>
    <t>Дата приказа ВАК</t>
  </si>
  <si>
    <t>Номер приказа ВАК</t>
  </si>
  <si>
    <t>Клевцева М.С.</t>
  </si>
  <si>
    <t>кандидат педагогических наук</t>
  </si>
  <si>
    <t>ДКН №208803</t>
  </si>
  <si>
    <t>501/нк-4</t>
  </si>
  <si>
    <t>ДКН №208798</t>
  </si>
  <si>
    <t>ДКН №208831</t>
  </si>
  <si>
    <t>ДКН №208822</t>
  </si>
  <si>
    <t>Боговская И.В.</t>
  </si>
  <si>
    <t>ДКН №205487</t>
  </si>
  <si>
    <t>283/нк-7</t>
  </si>
  <si>
    <t>Бегунова Е.Г.</t>
  </si>
  <si>
    <t>ДКН №205488</t>
  </si>
  <si>
    <t>Варламова А.В..</t>
  </si>
  <si>
    <t>ДКН №204336</t>
  </si>
  <si>
    <t>273/нк-4</t>
  </si>
  <si>
    <t>Коник А.А.</t>
  </si>
  <si>
    <t>ДКН №205517</t>
  </si>
  <si>
    <t>Душкина О.С.</t>
  </si>
  <si>
    <t>кандидат филологических наук</t>
  </si>
  <si>
    <t>ДКН №204454</t>
  </si>
  <si>
    <t>273/нк-7</t>
  </si>
  <si>
    <t>Асланова О.А.</t>
  </si>
  <si>
    <t>ДКН №204435</t>
  </si>
  <si>
    <t>Борюшкина Е.Н.</t>
  </si>
  <si>
    <t>ДКН №209515</t>
  </si>
  <si>
    <t>524/нк-10</t>
  </si>
  <si>
    <t>Васюков Р.В.</t>
  </si>
  <si>
    <t>кандидат философских наук</t>
  </si>
  <si>
    <t>ДКН №203151</t>
  </si>
  <si>
    <t>227/нк-5</t>
  </si>
  <si>
    <t>Побединская О.Н.</t>
  </si>
  <si>
    <t>ДКН №203177</t>
  </si>
  <si>
    <t>Зайтметов Х.А.</t>
  </si>
  <si>
    <t>кандидат психологических наук</t>
  </si>
  <si>
    <t>ДКН №205599</t>
  </si>
  <si>
    <t>283/нк-8</t>
  </si>
  <si>
    <t>Кривова В.А.</t>
  </si>
  <si>
    <t>ДКН №202482</t>
  </si>
  <si>
    <t>203/нк-5</t>
  </si>
  <si>
    <t>Носова Л.Н.</t>
  </si>
  <si>
    <t>ДКН №204468</t>
  </si>
  <si>
    <t>Хайрутдинова И.В.</t>
  </si>
  <si>
    <t>ДКН №205585</t>
  </si>
  <si>
    <t>Шилова Н.Е.</t>
  </si>
  <si>
    <t>ДКН №205593</t>
  </si>
  <si>
    <t>Коваль Л.М.</t>
  </si>
  <si>
    <t>ДКН №205515</t>
  </si>
  <si>
    <t>доктор педагогических наук</t>
  </si>
  <si>
    <t>ДДН №027194</t>
  </si>
  <si>
    <t>520/нк-3</t>
  </si>
  <si>
    <t>Келарева Д.Б.</t>
  </si>
  <si>
    <t>ДКН №209798</t>
  </si>
  <si>
    <t>543/нк-5</t>
  </si>
  <si>
    <t>Красоткина Е.Ю.</t>
  </si>
  <si>
    <t>543/нк-8</t>
  </si>
  <si>
    <t>Ширяева Е.Ф</t>
  </si>
  <si>
    <t>ДКН №209788</t>
  </si>
  <si>
    <t>543/нк-4</t>
  </si>
  <si>
    <t>Степанова М.А.</t>
  </si>
  <si>
    <t>ДКН №209837</t>
  </si>
  <si>
    <t>Бобина А.Г.</t>
  </si>
  <si>
    <t>ДКН №209824</t>
  </si>
  <si>
    <t>Ефимушкин В.М.</t>
  </si>
  <si>
    <t>кандидат исторических наук</t>
  </si>
  <si>
    <t>ДКН №209594</t>
  </si>
  <si>
    <t>533/нк-2</t>
  </si>
  <si>
    <t>доктор исторических наук</t>
  </si>
  <si>
    <t>ДДН №026816</t>
  </si>
  <si>
    <t>370/нк-1</t>
  </si>
  <si>
    <t>Рытов А.И.</t>
  </si>
  <si>
    <t>ДДН №026911</t>
  </si>
  <si>
    <t>379/нк-3</t>
  </si>
  <si>
    <t>Сергееева А.А.</t>
  </si>
  <si>
    <t>ДДН №026484</t>
  </si>
  <si>
    <t>275/нк-2</t>
  </si>
  <si>
    <t>ДКН №210046</t>
  </si>
  <si>
    <t>608/нк-1</t>
  </si>
  <si>
    <t>ДКН №210154</t>
  </si>
  <si>
    <t>702/нк-3</t>
  </si>
  <si>
    <t>ДКН №210156</t>
  </si>
  <si>
    <t>КНД №002051</t>
  </si>
  <si>
    <t>736/нк-3</t>
  </si>
  <si>
    <t>КНД №002095</t>
  </si>
  <si>
    <t>КНД №001174</t>
  </si>
  <si>
    <t>628/нк-4</t>
  </si>
  <si>
    <t>КНД №001179</t>
  </si>
  <si>
    <t>Иванцов О.В.</t>
  </si>
  <si>
    <t>ДКН №176584</t>
  </si>
  <si>
    <t>КНД №003442</t>
  </si>
  <si>
    <t>70/нк-7</t>
  </si>
  <si>
    <t>КНД №003447</t>
  </si>
  <si>
    <t>КНД №003453</t>
  </si>
  <si>
    <t>КНД №003464</t>
  </si>
  <si>
    <t>КНД №003081</t>
  </si>
  <si>
    <t>16/нк-8</t>
  </si>
  <si>
    <t>КНД №002573</t>
  </si>
  <si>
    <t>752/нк-10</t>
  </si>
  <si>
    <t>КНД №003056</t>
  </si>
  <si>
    <t>16/нк-3</t>
  </si>
  <si>
    <t>КНД №004679</t>
  </si>
  <si>
    <t>КНД №004236</t>
  </si>
  <si>
    <t>181/нк-3</t>
  </si>
  <si>
    <t>КНД №004795</t>
  </si>
  <si>
    <t>226/нк-3</t>
  </si>
  <si>
    <t>КНД №004274</t>
  </si>
  <si>
    <t>КНД №004270</t>
  </si>
  <si>
    <t>доктор филологических наук</t>
  </si>
  <si>
    <t>ДНД №000732</t>
  </si>
  <si>
    <t>225/нк-8</t>
  </si>
  <si>
    <t>Бут А.С.</t>
  </si>
  <si>
    <t>КНД №005745</t>
  </si>
  <si>
    <t>360/нк-12</t>
  </si>
  <si>
    <t>Аристархова О.С.</t>
  </si>
  <si>
    <t>КНД №005743</t>
  </si>
  <si>
    <t>360/нк-13</t>
  </si>
  <si>
    <t>ДНД №000846</t>
  </si>
  <si>
    <t>323/нк-2</t>
  </si>
  <si>
    <t>КНД №007153</t>
  </si>
  <si>
    <t>436/нк-13</t>
  </si>
  <si>
    <t>КНД №007118</t>
  </si>
  <si>
    <t>Аксёнов А.М.</t>
  </si>
  <si>
    <t>ДНД № 001300</t>
  </si>
  <si>
    <t>717/нк-8</t>
  </si>
  <si>
    <t>КНД №007644</t>
  </si>
  <si>
    <t>619/нк-7</t>
  </si>
  <si>
    <t>КНД №007623</t>
  </si>
  <si>
    <t>КНД №009079</t>
  </si>
  <si>
    <t>721/нк-10</t>
  </si>
  <si>
    <t>КНД №009116</t>
  </si>
  <si>
    <t>721/нк-13</t>
  </si>
  <si>
    <t>КНД №009732</t>
  </si>
  <si>
    <t>747/нк-4</t>
  </si>
  <si>
    <t>Гусейнова Н.А.</t>
  </si>
  <si>
    <t>КНД №009142</t>
  </si>
  <si>
    <t>721/нк-19</t>
  </si>
  <si>
    <t>Захарченко А.В.</t>
  </si>
  <si>
    <t>ДНД №001340</t>
  </si>
  <si>
    <t>743/нк-19</t>
  </si>
  <si>
    <t>КНД №011005</t>
  </si>
  <si>
    <t>991/нк-11</t>
  </si>
  <si>
    <t>КНД №011009</t>
  </si>
  <si>
    <t>КНД №011019</t>
  </si>
  <si>
    <t>КНД №011051</t>
  </si>
  <si>
    <t>КНД №011058</t>
  </si>
  <si>
    <t>КНД №010981</t>
  </si>
  <si>
    <t>КНД №011003</t>
  </si>
  <si>
    <t>КНД №011017</t>
  </si>
  <si>
    <t>КНД №011028</t>
  </si>
  <si>
    <t>КНД №011047</t>
  </si>
  <si>
    <t>КНД №010796</t>
  </si>
  <si>
    <t>990/нк-5</t>
  </si>
  <si>
    <t>КНД №010801</t>
  </si>
  <si>
    <t>990/нк-6</t>
  </si>
  <si>
    <t>КНД №010816</t>
  </si>
  <si>
    <t>990/нк-9</t>
  </si>
  <si>
    <t>КНД №010811</t>
  </si>
  <si>
    <t>990/нк-8</t>
  </si>
  <si>
    <t>КНД №010827</t>
  </si>
  <si>
    <t>990/нк-11</t>
  </si>
  <si>
    <t>КНД №010810</t>
  </si>
  <si>
    <t>КНД №011048</t>
  </si>
  <si>
    <t>КНД №011936</t>
  </si>
  <si>
    <t>1264/нк-7</t>
  </si>
  <si>
    <t>КНД №012507</t>
  </si>
  <si>
    <t>1308/нк7</t>
  </si>
  <si>
    <t>КНД №014147</t>
  </si>
  <si>
    <t>1473/нк5</t>
  </si>
  <si>
    <t>КНД №014120</t>
  </si>
  <si>
    <t>КНД №014144</t>
  </si>
  <si>
    <t>КНД №014101</t>
  </si>
  <si>
    <t>КНД №014279</t>
  </si>
  <si>
    <t>1473/нк15</t>
  </si>
  <si>
    <t>КНД №014166</t>
  </si>
  <si>
    <t>1473/нк6</t>
  </si>
  <si>
    <t>КНД №014263</t>
  </si>
  <si>
    <t>1473/нк14</t>
  </si>
  <si>
    <t>КНД №014286</t>
  </si>
  <si>
    <t>КНД №014287</t>
  </si>
  <si>
    <t>КНД №014327</t>
  </si>
  <si>
    <t>1477/нк1</t>
  </si>
  <si>
    <t>КНД №014593</t>
  </si>
  <si>
    <t>1516/нк1</t>
  </si>
  <si>
    <t>КНД №015281</t>
  </si>
  <si>
    <t>1623/нк7</t>
  </si>
  <si>
    <t>КНД №015317</t>
  </si>
  <si>
    <t>КНД №016484</t>
  </si>
  <si>
    <t>1737/нк10</t>
  </si>
  <si>
    <t>КНД №016480</t>
  </si>
  <si>
    <t>КНД №016462</t>
  </si>
  <si>
    <t>КНД №017076</t>
  </si>
  <si>
    <t>37/нк-7</t>
  </si>
  <si>
    <t>КНД №017122</t>
  </si>
  <si>
    <t>37/нк-15</t>
  </si>
  <si>
    <t>КНД №017120</t>
  </si>
  <si>
    <t>КНД №017318</t>
  </si>
  <si>
    <t>223/нк-2</t>
  </si>
  <si>
    <t>КНД №017295</t>
  </si>
  <si>
    <t>КНД №017282</t>
  </si>
  <si>
    <t>КНД №017314</t>
  </si>
  <si>
    <t>КНД №017316</t>
  </si>
  <si>
    <t>КНД №017297</t>
  </si>
  <si>
    <t>КНД №017932</t>
  </si>
  <si>
    <t>289/нк-2</t>
  </si>
  <si>
    <t>КНД №017949</t>
  </si>
  <si>
    <t>КНД №018321</t>
  </si>
  <si>
    <t>317/нк-4</t>
  </si>
  <si>
    <t>КНД №018305</t>
  </si>
  <si>
    <t>317/нк-1</t>
  </si>
  <si>
    <t>КНД №018286</t>
  </si>
  <si>
    <t>КНД №019767</t>
  </si>
  <si>
    <t>Чукарькова О.В</t>
  </si>
  <si>
    <t>КНД №020497</t>
  </si>
  <si>
    <t>498/нк-21</t>
  </si>
  <si>
    <t>КНД №020472</t>
  </si>
  <si>
    <t>КНД №020459</t>
  </si>
  <si>
    <t>КНД №020461</t>
  </si>
  <si>
    <t>КНД №020450</t>
  </si>
  <si>
    <t>КНД №020422</t>
  </si>
  <si>
    <t>КНД №020413</t>
  </si>
  <si>
    <t>498/нк-20</t>
  </si>
  <si>
    <t>КНД №020400</t>
  </si>
  <si>
    <t>Ефремова С.В.</t>
  </si>
  <si>
    <t>КНД №020390</t>
  </si>
  <si>
    <t>КНД №020380</t>
  </si>
  <si>
    <t>КНД №020332</t>
  </si>
  <si>
    <t>498/нк-13</t>
  </si>
  <si>
    <t>КНД №020310</t>
  </si>
  <si>
    <t>КНД №020296</t>
  </si>
  <si>
    <t>Герасимова Е.К.</t>
  </si>
  <si>
    <t>КНД №020294</t>
  </si>
  <si>
    <t>Вайсвалавичене В.Ю.</t>
  </si>
  <si>
    <t>КНД №020293</t>
  </si>
  <si>
    <t>КНД №020214</t>
  </si>
  <si>
    <t>498/нк-6</t>
  </si>
  <si>
    <t>КНД №020196</t>
  </si>
  <si>
    <t>КНД № 023142</t>
  </si>
  <si>
    <t>880/нк-10</t>
  </si>
  <si>
    <t>КНД № 024339</t>
  </si>
  <si>
    <t>1033/нк-13</t>
  </si>
  <si>
    <t>Истомин ИП</t>
  </si>
  <si>
    <t>КНД № 024326</t>
  </si>
  <si>
    <t>КНД № 023354</t>
  </si>
  <si>
    <t>917/нк-7</t>
  </si>
  <si>
    <t>КНД № 023303</t>
  </si>
  <si>
    <t>Мюллер К.С.</t>
  </si>
  <si>
    <t>КНД № 021777</t>
  </si>
  <si>
    <t>648/нк-24</t>
  </si>
  <si>
    <t>КНД № 021664</t>
  </si>
  <si>
    <t>648/нк-8</t>
  </si>
  <si>
    <t>КНД № 021646</t>
  </si>
  <si>
    <t>648/нк-7</t>
  </si>
  <si>
    <t>КНД № 021628</t>
  </si>
  <si>
    <t>КНД № 021603</t>
  </si>
  <si>
    <t>КНД № 021573</t>
  </si>
  <si>
    <t>648/нк-6</t>
  </si>
  <si>
    <t>КНД № 021565</t>
  </si>
  <si>
    <t>КНД № 021555</t>
  </si>
  <si>
    <t>КНД № 024908</t>
  </si>
  <si>
    <t>КНД № 028067</t>
  </si>
  <si>
    <t>1540/нк-4</t>
  </si>
  <si>
    <t>ДНД № 003450</t>
  </si>
  <si>
    <t>1439/нк</t>
  </si>
  <si>
    <t>Белоусова Людмила Дмитриевна</t>
  </si>
  <si>
    <t>КНД № 028340</t>
  </si>
  <si>
    <t>1616/нк-15</t>
  </si>
  <si>
    <t>Медникова Татьяна Борисовна</t>
  </si>
  <si>
    <t>КНД № 028303</t>
  </si>
  <si>
    <t>1616/нк-10</t>
  </si>
  <si>
    <t>Лыкова-Унковская Екатерина Сергеевна</t>
  </si>
  <si>
    <t>КНД № 028283</t>
  </si>
  <si>
    <t>1616/нк-7</t>
  </si>
  <si>
    <t>Шинкарева Надежда Юрьевна</t>
  </si>
  <si>
    <t>КНД № 028881</t>
  </si>
  <si>
    <t>38/нк-5</t>
  </si>
  <si>
    <t>Васильева Анна Сергеевна</t>
  </si>
  <si>
    <t>КНД № 030584</t>
  </si>
  <si>
    <t>233/нк-5</t>
  </si>
  <si>
    <t>Осипенко Людмила Евгеньевна</t>
  </si>
  <si>
    <t>ДНД № 004090</t>
  </si>
  <si>
    <t>280/нк-6</t>
  </si>
  <si>
    <t>Хохлова Ирина Викторовна</t>
  </si>
  <si>
    <t>КНД № 031383</t>
  </si>
  <si>
    <t>278/нк-28</t>
  </si>
  <si>
    <t>Жумаева Ольга Анверовна</t>
  </si>
  <si>
    <t>КНД № 031352</t>
  </si>
  <si>
    <t>Анисимова Дарья Александровна</t>
  </si>
  <si>
    <t>КНД № 031342</t>
  </si>
  <si>
    <t>Райх Калина Геннадьевна</t>
  </si>
  <si>
    <t>КНД № 031323</t>
  </si>
  <si>
    <t>278/нк-23</t>
  </si>
  <si>
    <t>Будницкая Татьяна Адиевна</t>
  </si>
  <si>
    <t>КНД № 031155</t>
  </si>
  <si>
    <t>278/нк-11</t>
  </si>
  <si>
    <t>Аветисова Кристина Игоревна</t>
  </si>
  <si>
    <t>КНД № 031153</t>
  </si>
  <si>
    <t>Ясько Екатерина Сергеевна</t>
  </si>
  <si>
    <t>КНД № 033092</t>
  </si>
  <si>
    <t>482/нк-14</t>
  </si>
  <si>
    <t>Пчёлкина Наталья Анатольевна</t>
  </si>
  <si>
    <t>КНД № 033072</t>
  </si>
  <si>
    <t>Дроздова Мария Сергеевна</t>
  </si>
  <si>
    <t>КНД № 033046</t>
  </si>
  <si>
    <t>Сардарова Алина Арменовна</t>
  </si>
  <si>
    <t>КНД № 033022</t>
  </si>
  <si>
    <t>482/нк-9</t>
  </si>
  <si>
    <t>Стрелкова Анастасия Владимировна</t>
  </si>
  <si>
    <t>КНД № 032990</t>
  </si>
  <si>
    <t>482/нк-5</t>
  </si>
  <si>
    <t>Виноградова Елена Викторовна</t>
  </si>
  <si>
    <t>850.07.06</t>
  </si>
  <si>
    <t>КНД № 034349</t>
  </si>
  <si>
    <t>739/нк-2</t>
  </si>
  <si>
    <t>Давыдова Ольга Евгеньевна</t>
  </si>
  <si>
    <t>КНД № 035065</t>
  </si>
  <si>
    <t>824/нк-20</t>
  </si>
  <si>
    <t>Муравьева Лариса Евгеньевна</t>
  </si>
  <si>
    <t>КНД № 035040</t>
  </si>
  <si>
    <t>824/нк-19</t>
  </si>
  <si>
    <t>Хозяинова Мария Семеновна</t>
  </si>
  <si>
    <t>КНД № 034959</t>
  </si>
  <si>
    <t>824/нк-9</t>
  </si>
  <si>
    <t>Итинсон Кристина Сергеевна</t>
  </si>
  <si>
    <t>КНД № 034939</t>
  </si>
  <si>
    <t>Соболева Анна Александровна</t>
  </si>
  <si>
    <t>КНД № 036017</t>
  </si>
  <si>
    <t>843/нк-12</t>
  </si>
  <si>
    <t>Гушкова Людмила Вадимовна</t>
  </si>
  <si>
    <t>КНД № 035948</t>
  </si>
  <si>
    <t>Мельник Михаил Александрович</t>
  </si>
  <si>
    <t>КНД № 036981</t>
  </si>
  <si>
    <t>1064/нк-2</t>
  </si>
  <si>
    <t>Куракин Святослав Игоревич</t>
  </si>
  <si>
    <t>КНД № 036975</t>
  </si>
  <si>
    <t>Бабич Екатерина Вячеславовна</t>
  </si>
  <si>
    <t>КНД №  038952</t>
  </si>
  <si>
    <t>1200/нк-20</t>
  </si>
  <si>
    <t>Болховитянов Иван Валерьевич</t>
  </si>
  <si>
    <t>КНД № 0398960</t>
  </si>
  <si>
    <t>Новиков Николай Валерьевич</t>
  </si>
  <si>
    <t>КНД № 039013</t>
  </si>
  <si>
    <t>Семакина Александра Андреевна</t>
  </si>
  <si>
    <t>КНД № 039029</t>
  </si>
  <si>
    <t>Бойкова Татьяна Анатольевна</t>
  </si>
  <si>
    <t>КНД № 039050</t>
  </si>
  <si>
    <t>1200/нк-21</t>
  </si>
  <si>
    <t>Красовицкая Юлия Владимировна</t>
  </si>
  <si>
    <t>КНД № 039072</t>
  </si>
  <si>
    <t>Чалей Ольга Валерьевна</t>
  </si>
  <si>
    <t>КНД № 039107</t>
  </si>
  <si>
    <t>Гордиенко Анастасия Юрьевна</t>
  </si>
  <si>
    <t>КНД № 039592</t>
  </si>
  <si>
    <t>1274/нк-14</t>
  </si>
  <si>
    <t>Рогачева Людмила Сергеевна</t>
  </si>
  <si>
    <t>КНД № 041224</t>
  </si>
  <si>
    <t>294/нк-2</t>
  </si>
  <si>
    <t>Цзян Вэйцян</t>
  </si>
  <si>
    <t>КНД № 041204</t>
  </si>
  <si>
    <t>294/нк-1</t>
  </si>
  <si>
    <t>Артемьева Мария Александровна</t>
  </si>
  <si>
    <t>КНД № 041174</t>
  </si>
  <si>
    <t>293/нк-12</t>
  </si>
  <si>
    <t>Андрамонов Дмитрий Константинович</t>
  </si>
  <si>
    <t>КНД № 041173</t>
  </si>
  <si>
    <t>Филиппова Людмила Сергеевна</t>
  </si>
  <si>
    <t>КНД № 042328</t>
  </si>
  <si>
    <t>1274/нк-9</t>
  </si>
  <si>
    <t>Лукашева Светлана Сергеевна</t>
  </si>
  <si>
    <t>КНД № 042327</t>
  </si>
  <si>
    <t>Беляев Роман Владимирович</t>
  </si>
  <si>
    <t>КНД № 042326</t>
  </si>
  <si>
    <t>Шаргородская Людмила Вячеславовна</t>
  </si>
  <si>
    <t>КНД № 042413</t>
  </si>
  <si>
    <t>451/нк-5</t>
  </si>
  <si>
    <t>Каткова Ирина Александровна</t>
  </si>
  <si>
    <t>КНД № 043383</t>
  </si>
  <si>
    <t>510/нк-6</t>
  </si>
  <si>
    <t>Шохова Ольга Валентиновна</t>
  </si>
  <si>
    <t>КНД № 043427</t>
  </si>
  <si>
    <t>Соколова Екатерина Борисовна</t>
  </si>
  <si>
    <t>КНД № 044119</t>
  </si>
  <si>
    <t>649/нк-16</t>
  </si>
  <si>
    <t>КНД № 044168</t>
  </si>
  <si>
    <t>650/нк-3</t>
  </si>
  <si>
    <t>Наседкина Анна Владимировна</t>
  </si>
  <si>
    <t>КНД № 044187</t>
  </si>
  <si>
    <t>650/нк-5</t>
  </si>
  <si>
    <t>Титов Антон Алексеевич</t>
  </si>
  <si>
    <t>КНД № 044199</t>
  </si>
  <si>
    <t>Ярчак Илона Леонидовна</t>
  </si>
  <si>
    <t>КНД № 044209</t>
  </si>
  <si>
    <t>Полякова Надежда Петровна</t>
  </si>
  <si>
    <t>КНД № 080296</t>
  </si>
  <si>
    <t>109/нк-17</t>
  </si>
  <si>
    <t xml:space="preserve">Го Хуа </t>
  </si>
  <si>
    <t>КНД № 082172</t>
  </si>
  <si>
    <t>284/нк-23</t>
  </si>
  <si>
    <t>Шмелева Ольга Дмитриевна</t>
  </si>
  <si>
    <t>КНД № 082123</t>
  </si>
  <si>
    <t>284/нк-14</t>
  </si>
  <si>
    <t>Петухова Людила Владимировна</t>
  </si>
  <si>
    <t>КНД № 081996</t>
  </si>
  <si>
    <t>284/нк-6</t>
  </si>
  <si>
    <t>Мерабова Каринэ Сергеевна</t>
  </si>
  <si>
    <t>КНД № 081990</t>
  </si>
  <si>
    <t>Сухов Сергей Владимирович</t>
  </si>
  <si>
    <t>КНД № 083060</t>
  </si>
  <si>
    <t>345/нк-24</t>
  </si>
  <si>
    <t>Шкапа Елена Сергеевна</t>
  </si>
  <si>
    <t>КНД № 083064</t>
  </si>
  <si>
    <t>Антонов Николай Викторович</t>
  </si>
  <si>
    <t>КНД 083928</t>
  </si>
  <si>
    <t>1/нк-4</t>
  </si>
  <si>
    <t>Белякова Татьяна Евгеньевна</t>
  </si>
  <si>
    <t>КНД № 083931</t>
  </si>
  <si>
    <t>Ястреб Ольга Викторовна</t>
  </si>
  <si>
    <t>КНД № 084779</t>
  </si>
  <si>
    <t>116/нк-5</t>
  </si>
  <si>
    <t>Гриншкун Александр Вадимович</t>
  </si>
  <si>
    <t>КАН № 000284</t>
  </si>
  <si>
    <t>316/нк-28</t>
  </si>
  <si>
    <t>Любеев Виталий Сергеевич</t>
  </si>
  <si>
    <t>КАН № 000991</t>
  </si>
  <si>
    <t>422/нк-12</t>
  </si>
  <si>
    <t>Федоренко Ольга Ярославовна</t>
  </si>
  <si>
    <t>КАН № 001001</t>
  </si>
  <si>
    <t>Шалимова Надежда Сергеевна</t>
  </si>
  <si>
    <t>КАН № 001003</t>
  </si>
  <si>
    <t>Севастьянова Александра Леонидовна</t>
  </si>
  <si>
    <t>КАН № 001045</t>
  </si>
  <si>
    <t>422/нк-17</t>
  </si>
  <si>
    <t>Зоц Иван Владимирович</t>
  </si>
  <si>
    <t>КАН № 001030</t>
  </si>
  <si>
    <t>Короленко Ольга Игоревна</t>
  </si>
  <si>
    <t>КАН № 001158</t>
  </si>
  <si>
    <t>423/нк-10</t>
  </si>
  <si>
    <t>Касьянова Наталья Борисовна</t>
  </si>
  <si>
    <t>КАН № 001154</t>
  </si>
  <si>
    <t>Каспрук Дарья Ильинична</t>
  </si>
  <si>
    <t>КАН № 001222</t>
  </si>
  <si>
    <t>423/нк-11</t>
  </si>
  <si>
    <t>Воробьева  Ольга Юрьевна</t>
  </si>
  <si>
    <t>КАН № 001207</t>
  </si>
  <si>
    <t>Бордюгова Ксения Александровна</t>
  </si>
  <si>
    <t>КАН № 001203</t>
  </si>
  <si>
    <t>Пономарёв Сергей Анатольевич</t>
  </si>
  <si>
    <t>КАН № 001348</t>
  </si>
  <si>
    <t>424/нк-13</t>
  </si>
  <si>
    <t>Бахарев Алексей Викторович</t>
  </si>
  <si>
    <t>КАН №003699</t>
  </si>
  <si>
    <t>730/нк-8</t>
  </si>
  <si>
    <t>КАН №004510</t>
  </si>
  <si>
    <t>769/нк-18</t>
  </si>
  <si>
    <t>Егорова Наталия Александровна</t>
  </si>
  <si>
    <t>КАН №004498</t>
  </si>
  <si>
    <t>769/нк-15</t>
  </si>
  <si>
    <t>КАН №004512</t>
  </si>
  <si>
    <t>КАН №004511</t>
  </si>
  <si>
    <t>Горохова Дарья Вадимовна</t>
  </si>
  <si>
    <t>КАН №005667</t>
  </si>
  <si>
    <t>1021/нк-1</t>
  </si>
  <si>
    <t>Ананьина Татьяна Сергеевна</t>
  </si>
  <si>
    <t>КАН №005664</t>
  </si>
  <si>
    <t>Шишкина Ольга Владимировна</t>
  </si>
  <si>
    <t>КАН №005677</t>
  </si>
  <si>
    <t>Боткова Виктория Константиновна</t>
  </si>
  <si>
    <t>КАН №007397</t>
  </si>
  <si>
    <t>1016/нк-17</t>
  </si>
  <si>
    <t>Губенко Наталья Николаевна</t>
  </si>
  <si>
    <t>КАН №005361</t>
  </si>
  <si>
    <t>Носова Екатерина Андреевна</t>
  </si>
  <si>
    <t>КАН №006509</t>
  </si>
  <si>
    <t>1062/нк-19</t>
  </si>
  <si>
    <t>Циркова Татьяна Сергеевна</t>
  </si>
  <si>
    <t>КАН №006515</t>
  </si>
  <si>
    <t>Кораблин Денис Александрович</t>
  </si>
  <si>
    <t>КАН №005388</t>
  </si>
  <si>
    <t>1016/нк-20</t>
  </si>
  <si>
    <t>Сычева Мария Александровна</t>
  </si>
  <si>
    <t>КАН №006300</t>
  </si>
  <si>
    <t>1059/нк-10</t>
  </si>
  <si>
    <t>Матунова Галина Александровна</t>
  </si>
  <si>
    <t>КАН №007284</t>
  </si>
  <si>
    <t>1166/нк-17</t>
  </si>
  <si>
    <t>Глебов Всеволод Викторович</t>
  </si>
  <si>
    <t>КАН №007603</t>
  </si>
  <si>
    <t>8/нк-49</t>
  </si>
  <si>
    <t>Нефедова Ольга Игоревна</t>
  </si>
  <si>
    <t>КАН №008445</t>
  </si>
  <si>
    <t>168/нк-4</t>
  </si>
  <si>
    <t>Григорьева Мария Алексеевна</t>
  </si>
  <si>
    <t>КАН №008441</t>
  </si>
  <si>
    <t>Акопян Лусинэ Хачатуровна</t>
  </si>
  <si>
    <t>КАН №008372</t>
  </si>
  <si>
    <t>167/нк-14</t>
  </si>
  <si>
    <t>Малащенко Валерий Олегович</t>
  </si>
  <si>
    <t>КАН №008407</t>
  </si>
  <si>
    <t>167/нк-20</t>
  </si>
  <si>
    <t>Малых Оксана Андреевна</t>
  </si>
  <si>
    <t>КАН №008394</t>
  </si>
  <si>
    <t>167/нк-18</t>
  </si>
  <si>
    <t>Воскресенская Мария Сергеевна</t>
  </si>
  <si>
    <t>КАН №008401</t>
  </si>
  <si>
    <t>Луценко Татьяна Владимировна</t>
  </si>
  <si>
    <t>КАН №008425</t>
  </si>
  <si>
    <t>167/нк-25</t>
  </si>
  <si>
    <t>Переверзева Марина Викторовна</t>
  </si>
  <si>
    <t>КАН №008395</t>
  </si>
  <si>
    <t>Шевченко Надежда Леонидовна</t>
  </si>
  <si>
    <t>КАН №009113</t>
  </si>
  <si>
    <t>320/нк-21</t>
  </si>
  <si>
    <t>Соболев Игорь Дмитриевич</t>
  </si>
  <si>
    <t>КАН №009110</t>
  </si>
  <si>
    <t>Блохина Яна Алексеевна</t>
  </si>
  <si>
    <t>КАН №009114</t>
  </si>
  <si>
    <t>Савенкова Татьяна Дмитриевна</t>
  </si>
  <si>
    <t>КАН №009086</t>
  </si>
  <si>
    <t>320/нк-13</t>
  </si>
  <si>
    <t>Уткин Анна Сергеевна</t>
  </si>
  <si>
    <t>КАН №009073</t>
  </si>
  <si>
    <t>320/нк-12</t>
  </si>
  <si>
    <t>Матова Юлия Вячеславовна</t>
  </si>
  <si>
    <t>КАН №009808</t>
  </si>
  <si>
    <t>518/нк-6</t>
  </si>
  <si>
    <t>Орлова Татяна Сергеевна</t>
  </si>
  <si>
    <t>КАН №012464</t>
  </si>
  <si>
    <t>757/нк-16</t>
  </si>
  <si>
    <t>Теркулова Ирина Наильевна</t>
  </si>
  <si>
    <t>КАН №012466</t>
  </si>
  <si>
    <t>Стрельцова Ксения Александровна</t>
  </si>
  <si>
    <t>КАН №011205</t>
  </si>
  <si>
    <t>663/нк-8</t>
  </si>
  <si>
    <t>Гилядов Соломон Рувинович</t>
  </si>
  <si>
    <t>КАН №012872</t>
  </si>
  <si>
    <t>833/нк-9</t>
  </si>
  <si>
    <t>Склизкова Алла Персиевна</t>
  </si>
  <si>
    <t>ДОК №001538</t>
  </si>
  <si>
    <t>515/нк-15</t>
  </si>
  <si>
    <t>Калинина Крестина Сергеевна</t>
  </si>
  <si>
    <t>КАН №013776</t>
  </si>
  <si>
    <t>70/нк-2</t>
  </si>
  <si>
    <t>Ларионова Светлана Олеговна</t>
  </si>
  <si>
    <t>КАН №014155</t>
  </si>
  <si>
    <t>182/нк-5</t>
  </si>
  <si>
    <t>Лебедева Татьяна Владимировна</t>
  </si>
  <si>
    <t>КАН №014156</t>
  </si>
  <si>
    <t>Карпова Анна Вадимовна</t>
  </si>
  <si>
    <t>КАН №014188</t>
  </si>
  <si>
    <t>182/нк-13</t>
  </si>
  <si>
    <t>Капков Сергей Александрович</t>
  </si>
  <si>
    <t>КАН №015114</t>
  </si>
  <si>
    <t>307/нк-23</t>
  </si>
  <si>
    <t>Симатова Софья Андреевна</t>
  </si>
  <si>
    <t>КАН №015098</t>
  </si>
  <si>
    <t>307/нк-18</t>
  </si>
  <si>
    <t>Савина Наталья Александровна</t>
  </si>
  <si>
    <t>КАН №015095</t>
  </si>
  <si>
    <t>Райскина Валерия Александровна</t>
  </si>
  <si>
    <t>КАН №015091</t>
  </si>
  <si>
    <t>Варзапова Виктория Юрьевна</t>
  </si>
  <si>
    <t>КАН №015078</t>
  </si>
  <si>
    <t>Семченко Раиса Анатольевна</t>
  </si>
  <si>
    <t>КАН №015920</t>
  </si>
  <si>
    <t>399/нк-36</t>
  </si>
  <si>
    <t>Бережная Марина Сергеевна</t>
  </si>
  <si>
    <t>КАН №015901</t>
  </si>
  <si>
    <t>Шунина Любовь Андреевна</t>
  </si>
  <si>
    <t>КАН №015833</t>
  </si>
  <si>
    <t>399/нк-15</t>
  </si>
  <si>
    <t>Наумова Юлия Валерьевна</t>
  </si>
  <si>
    <t>КАН №015806</t>
  </si>
  <si>
    <t>399/нк-14</t>
  </si>
  <si>
    <t>Хомович Наталья Владимировна</t>
  </si>
  <si>
    <t>КАН №015830</t>
  </si>
  <si>
    <t>Харламенко Инна Владимировна</t>
  </si>
  <si>
    <t>КАН №015829</t>
  </si>
  <si>
    <t>Камагина Ирина Васильевна</t>
  </si>
  <si>
    <t>КАН №016783</t>
  </si>
  <si>
    <t>614/нк-11</t>
  </si>
  <si>
    <t>Замятина Екатерина Сергеевна</t>
  </si>
  <si>
    <t>КАН №016795</t>
  </si>
  <si>
    <t>614/нк-14</t>
  </si>
  <si>
    <t>Чаплин Евгений Владимирович</t>
  </si>
  <si>
    <t>КАН №017051</t>
  </si>
  <si>
    <t>648/нк-5</t>
  </si>
  <si>
    <t>Скира Елена Васильевна</t>
  </si>
  <si>
    <t>КАН №017078</t>
  </si>
  <si>
    <t>649/нк-11</t>
  </si>
  <si>
    <t>Малыхина Ирина Валерьевна</t>
  </si>
  <si>
    <t>КАН №017079</t>
  </si>
  <si>
    <t>649/нк-12</t>
  </si>
  <si>
    <t>Аббасов Павел Рамазанович</t>
  </si>
  <si>
    <t>КАН №017081</t>
  </si>
  <si>
    <t>649/нк-14</t>
  </si>
  <si>
    <t>Луговая Татьяна Васильевна</t>
  </si>
  <si>
    <t>КАН №017093</t>
  </si>
  <si>
    <t>649/нк-17</t>
  </si>
  <si>
    <t>Солдатенко Ксения Юрьевна</t>
  </si>
  <si>
    <t>КАН №017095</t>
  </si>
  <si>
    <t>Шемереко Анна Сергеевна</t>
  </si>
  <si>
    <t>КАН №017098</t>
  </si>
  <si>
    <t>Павлова Анна Сергеевна</t>
  </si>
  <si>
    <t>КАН №017114</t>
  </si>
  <si>
    <t>649/нк-25</t>
  </si>
  <si>
    <t>Смолова Мария Анатольевна</t>
  </si>
  <si>
    <t>КАН №017836</t>
  </si>
  <si>
    <t>829/нк-8</t>
  </si>
  <si>
    <t>Тарасов Алексей Александрович</t>
  </si>
  <si>
    <t>КАН №017839</t>
  </si>
  <si>
    <t>Негин Владимир Владимирович</t>
  </si>
  <si>
    <t>КАН №018634</t>
  </si>
  <si>
    <t>1033/нк-7</t>
  </si>
  <si>
    <t>Романова Татьяна Александровна</t>
  </si>
  <si>
    <t>КАН №018732</t>
  </si>
  <si>
    <t>1034/нк-14</t>
  </si>
  <si>
    <t>Гатина Юлия Александровна</t>
  </si>
  <si>
    <t>КАН №018723</t>
  </si>
  <si>
    <t>Леонович Лариса Михайловна</t>
  </si>
  <si>
    <t>КАН №018728</t>
  </si>
  <si>
    <t>Ермакова Мария Сергеевна</t>
  </si>
  <si>
    <t>КАН №018725</t>
  </si>
  <si>
    <t>Карева Анастасия Александровна</t>
  </si>
  <si>
    <t>КАН №018726</t>
  </si>
  <si>
    <t>Чернышев Илья Николаевич</t>
  </si>
  <si>
    <t>КАН №019731</t>
  </si>
  <si>
    <t>1114/нк-23</t>
  </si>
  <si>
    <t>Барбун Виктория</t>
  </si>
  <si>
    <t>КАН №019733</t>
  </si>
  <si>
    <t>1114/нк-25</t>
  </si>
  <si>
    <t>Мухачёв Дмитрий Андреевич</t>
  </si>
  <si>
    <t>КАН №019705</t>
  </si>
  <si>
    <t>1114/нк-13</t>
  </si>
  <si>
    <t>Бабарыкина Наталья Владимировна</t>
  </si>
  <si>
    <t>КАН №019791</t>
  </si>
  <si>
    <t>1119/нк-6</t>
  </si>
  <si>
    <t>Бондарева Надежда Валентиновна</t>
  </si>
  <si>
    <t>КАН №019685</t>
  </si>
  <si>
    <t>Мухортова Ирина Игоревна</t>
  </si>
  <si>
    <t>КАН №019706</t>
  </si>
  <si>
    <t>Константинова Наталья Дмитриевна</t>
  </si>
  <si>
    <t>КАН №020228</t>
  </si>
  <si>
    <t>1295/нк-5</t>
  </si>
  <si>
    <t>Легостаев Богдан Леонидович</t>
  </si>
  <si>
    <t>КАН №021233</t>
  </si>
  <si>
    <t>130/нк-4</t>
  </si>
  <si>
    <t>Павлова Альбина Борисовна</t>
  </si>
  <si>
    <t>КАН №021291</t>
  </si>
  <si>
    <t>132/нк-15</t>
  </si>
  <si>
    <t>Бразгун Татьяна Николаевна</t>
  </si>
  <si>
    <t>КАН №021274</t>
  </si>
  <si>
    <t>132/нк-11</t>
  </si>
  <si>
    <t>Шостак Екатерина Владимировна</t>
  </si>
  <si>
    <t>КАН №021272</t>
  </si>
  <si>
    <t>132/нк-9</t>
  </si>
  <si>
    <t>Агеева Наталия Сергеевна</t>
  </si>
  <si>
    <t>КАН №021331</t>
  </si>
  <si>
    <t>133/нк-1</t>
  </si>
  <si>
    <t>Семенченко Юрий Игоревич</t>
  </si>
  <si>
    <t>КАН №021354</t>
  </si>
  <si>
    <t>Крупенина Мария Игоревна</t>
  </si>
  <si>
    <t>КАН №021362</t>
  </si>
  <si>
    <t>133/нк-2</t>
  </si>
  <si>
    <t>Казьмина Яна Евгеньевна</t>
  </si>
  <si>
    <t>КАН №021682</t>
  </si>
  <si>
    <t>238/нк-7</t>
  </si>
  <si>
    <t>Черноусова Анна Олеговна</t>
  </si>
  <si>
    <t>КАН №021707</t>
  </si>
  <si>
    <t>239/нк-6</t>
  </si>
  <si>
    <t>Громова Наталья Валериевна</t>
  </si>
  <si>
    <t>КАН №023779</t>
  </si>
  <si>
    <t>621/нк-6</t>
  </si>
  <si>
    <t>Щукина Марина Сергеевна</t>
  </si>
  <si>
    <t>КАН №024590</t>
  </si>
  <si>
    <t>793/нк-21</t>
  </si>
  <si>
    <t>Тищенко Мария Владимировна</t>
  </si>
  <si>
    <t>КАН №023795</t>
  </si>
  <si>
    <t>Попова Ксения Александровна</t>
  </si>
  <si>
    <t>КАН №023791</t>
  </si>
  <si>
    <t>Зурабова Лана Руслановна</t>
  </si>
  <si>
    <t>КАН №023781</t>
  </si>
  <si>
    <t>Балашов-Ескин Кирилл Михайлович</t>
  </si>
  <si>
    <t>КАН №023776</t>
  </si>
  <si>
    <t>Виноградова Оксана Николаевна</t>
  </si>
  <si>
    <t>КАН №023778</t>
  </si>
  <si>
    <t>Степанова Евгения Николаевна</t>
  </si>
  <si>
    <t>КАН №024534</t>
  </si>
  <si>
    <t>793/нк-6</t>
  </si>
  <si>
    <t>Красильникова Пелагея Юрьевна</t>
  </si>
  <si>
    <t>КАН №024561</t>
  </si>
  <si>
    <t>793/нк-13</t>
  </si>
  <si>
    <t>Тарасова Марианна Сергеевна</t>
  </si>
  <si>
    <t>КАН №024572</t>
  </si>
  <si>
    <t>Страдова Александра Ивановна</t>
  </si>
  <si>
    <t>КАН №024536</t>
  </si>
  <si>
    <t>КАН №024541</t>
  </si>
  <si>
    <t>793/нк-9</t>
  </si>
  <si>
    <t>Осадчая Ольга Николаевна</t>
  </si>
  <si>
    <t>КАН №024567</t>
  </si>
  <si>
    <t>Яценко Мария Вадимовна</t>
  </si>
  <si>
    <t>нет данных</t>
  </si>
  <si>
    <t>Карданова-Бирюкова Ксения Суфьяновна</t>
  </si>
  <si>
    <t>Парфененко Елена Николаевна</t>
  </si>
  <si>
    <t>КАН №025738</t>
  </si>
  <si>
    <t>1103/нк-1</t>
  </si>
  <si>
    <t>Данилова Василиса Андреевна</t>
  </si>
  <si>
    <t>КАН №025733</t>
  </si>
  <si>
    <t>Любеева Светлана Васильевна</t>
  </si>
  <si>
    <t>КАН №025602</t>
  </si>
  <si>
    <t>1101/нк-10</t>
  </si>
  <si>
    <t>Гавриш Алеся Дмитриевна</t>
  </si>
  <si>
    <t>КАН №025585</t>
  </si>
  <si>
    <t>Заровняева Сильвия Сергеевна</t>
  </si>
  <si>
    <t>КАН №025106</t>
  </si>
  <si>
    <t>980/нк-14</t>
  </si>
  <si>
    <t>Мизгулина Мария Натановна</t>
  </si>
  <si>
    <t>КАН №025543</t>
  </si>
  <si>
    <t>1100/нк-20</t>
  </si>
  <si>
    <t>Балдин Дмитрий Сергеевич</t>
  </si>
  <si>
    <t>КАН №025538</t>
  </si>
  <si>
    <t>1100/нк-17</t>
  </si>
  <si>
    <t>Никитина Вероника Владимировна</t>
  </si>
  <si>
    <t>КАН №025158</t>
  </si>
  <si>
    <t>975/нк-2</t>
  </si>
  <si>
    <t>Кондрашовой Аллы Александровны</t>
  </si>
  <si>
    <t>КАН №025715</t>
  </si>
  <si>
    <t>1102/нк-22</t>
  </si>
  <si>
    <t>Агаева Виктория Евгеньевна</t>
  </si>
  <si>
    <t>КАН №025713</t>
  </si>
  <si>
    <t>1102/нк-21</t>
  </si>
  <si>
    <t>Самородин Георгий Владиславович</t>
  </si>
  <si>
    <t>КАН №026998</t>
  </si>
  <si>
    <t>1438/нк-2</t>
  </si>
  <si>
    <t>Доронина Ирина Михайловна</t>
  </si>
  <si>
    <t>КАН №026974</t>
  </si>
  <si>
    <t>Соловьева Анна Андреевна</t>
  </si>
  <si>
    <t>КАН №027001</t>
  </si>
  <si>
    <t>Матвеева Валентина Александровна</t>
  </si>
  <si>
    <t>КАН №027252</t>
  </si>
  <si>
    <t>1441/нк-1</t>
  </si>
  <si>
    <t>КАН №027254</t>
  </si>
  <si>
    <t>1441/нк-2</t>
  </si>
  <si>
    <t>КАН №027270</t>
  </si>
  <si>
    <t>1441/нк-5</t>
  </si>
  <si>
    <t>КАН №027315</t>
  </si>
  <si>
    <t>1441/нк-28</t>
  </si>
  <si>
    <t>Панкова Елена Игоревна</t>
  </si>
  <si>
    <t>КАН №027296</t>
  </si>
  <si>
    <t>1441/нк-20</t>
  </si>
  <si>
    <t>Киреева Олеся Андреевна</t>
  </si>
  <si>
    <t>КАН №027293</t>
  </si>
  <si>
    <t>1441/нк-17</t>
  </si>
  <si>
    <t>Олешова Варвара Васильевна</t>
  </si>
  <si>
    <t>КАН №027322</t>
  </si>
  <si>
    <t>1441/нк-21</t>
  </si>
  <si>
    <t>Гарёва Татьяна Александровна</t>
  </si>
  <si>
    <t>КАН №027261</t>
  </si>
  <si>
    <t>1441/нк-4</t>
  </si>
  <si>
    <t>Морозов Иван Вячеславович</t>
  </si>
  <si>
    <t>КАН №026988</t>
  </si>
  <si>
    <t>Калятин Игорь Сергеевич</t>
  </si>
  <si>
    <t>КАН №026981</t>
  </si>
  <si>
    <t>Алексеев Александр Валерьевич</t>
  </si>
  <si>
    <t>1437/нк-3</t>
  </si>
  <si>
    <t>Цораева Олеся Игоревна</t>
  </si>
  <si>
    <t>КАН №028631</t>
  </si>
  <si>
    <t>1892/нк-2</t>
  </si>
  <si>
    <t>Руденко Татьяна Ивановна</t>
  </si>
  <si>
    <t>КАН №028624</t>
  </si>
  <si>
    <t>Кирдяева Ольга Ивановна</t>
  </si>
  <si>
    <t>КАН №028617</t>
  </si>
  <si>
    <t>Недельницына Ульяна Владимировна</t>
  </si>
  <si>
    <t>КАН №028691</t>
  </si>
  <si>
    <t>1894/нк-12</t>
  </si>
  <si>
    <t>Фурсова Полина Васильевна</t>
  </si>
  <si>
    <t>КАН №028690</t>
  </si>
  <si>
    <t>1894/нк-11</t>
  </si>
  <si>
    <t>Мануйлова Виктория Викторовна</t>
  </si>
  <si>
    <t>доктор педагагических наук</t>
  </si>
  <si>
    <t>Водяницкая Альбина Александровна</t>
  </si>
  <si>
    <t>Калинин Олег Игоревич</t>
  </si>
  <si>
    <t>Микурова Полина Леонидовна</t>
  </si>
  <si>
    <t>КАН №029687</t>
  </si>
  <si>
    <t>355/нк-17</t>
  </si>
  <si>
    <t>Лукъянчикова Оксана Сергеевна</t>
  </si>
  <si>
    <t>КАН №029683</t>
  </si>
  <si>
    <t>Малинская Татьяна Владимировна</t>
  </si>
  <si>
    <t>КАН №029684</t>
  </si>
  <si>
    <t>Ивашинина Надежда Сергеевна</t>
  </si>
  <si>
    <t>КАН №029677</t>
  </si>
  <si>
    <t>Васильева Ксения Николаевна</t>
  </si>
  <si>
    <t>КАН №029667</t>
  </si>
  <si>
    <t>Аверина Мария Александровна</t>
  </si>
  <si>
    <t>КАН №030347</t>
  </si>
  <si>
    <t>419/нк-8</t>
  </si>
  <si>
    <t>Устинов Олег Александрович</t>
  </si>
  <si>
    <t>доктор философских наук</t>
  </si>
  <si>
    <t>Алексеева Екатерина Алексеевна</t>
  </si>
  <si>
    <t>КАН №032615</t>
  </si>
  <si>
    <t>1569/нк-35</t>
  </si>
  <si>
    <t>Донская Наталья Александровна</t>
  </si>
  <si>
    <t>КАН №031669</t>
  </si>
  <si>
    <t>1021/нк-4</t>
  </si>
  <si>
    <t>Солянко Екатерина Анатольевна</t>
  </si>
  <si>
    <t>КАН №031050</t>
  </si>
  <si>
    <t>779/нк-34</t>
  </si>
  <si>
    <t>Кирилловых Александра Александровна</t>
  </si>
  <si>
    <t>КАН №031045</t>
  </si>
  <si>
    <t>779/нк-27</t>
  </si>
  <si>
    <t>Вишневецкая Наталья Владимировна</t>
  </si>
  <si>
    <t>КАН №031055</t>
  </si>
  <si>
    <t>779/нк-38</t>
  </si>
  <si>
    <t>Бутурлова Вера Владиславовна</t>
  </si>
  <si>
    <t>КАН №031066</t>
  </si>
  <si>
    <t>779/нк-45</t>
  </si>
  <si>
    <t>Оплата</t>
  </si>
  <si>
    <t>Цена за  час</t>
  </si>
  <si>
    <t>ФИО соискателя</t>
  </si>
  <si>
    <t>канд</t>
  </si>
  <si>
    <t>дис</t>
  </si>
  <si>
    <t>док. дис</t>
  </si>
  <si>
    <t>Итого</t>
  </si>
  <si>
    <t xml:space="preserve">ФИО оппонента </t>
  </si>
  <si>
    <t>№ договора</t>
  </si>
  <si>
    <t>доц</t>
  </si>
  <si>
    <t>проф</t>
  </si>
  <si>
    <t>кан</t>
  </si>
  <si>
    <t>Шевченко ВД</t>
  </si>
  <si>
    <t>71-657/09-03</t>
  </si>
  <si>
    <t>Иванова ЮЕ</t>
  </si>
  <si>
    <t>71-655/09-03</t>
  </si>
  <si>
    <t>Леонтьева АВ</t>
  </si>
  <si>
    <t>71-656/09-03</t>
  </si>
  <si>
    <t>Горбунов ЮИ</t>
  </si>
  <si>
    <t>71-688/09-03</t>
  </si>
  <si>
    <t>Мехникадзе В.В.</t>
  </si>
  <si>
    <t>71-703/10-04</t>
  </si>
  <si>
    <t>Никитина ОА</t>
  </si>
  <si>
    <t>71-654/09-03</t>
  </si>
  <si>
    <t>Зенкина СВ</t>
  </si>
  <si>
    <t>71-670/10-04</t>
  </si>
  <si>
    <t>Цветкова МС</t>
  </si>
  <si>
    <t>71-669/10-04</t>
  </si>
  <si>
    <t>Красинская ЛФ</t>
  </si>
  <si>
    <t>71-719/11-04</t>
  </si>
  <si>
    <t>Маралова ЕА</t>
  </si>
  <si>
    <t>71-717/11-04</t>
  </si>
  <si>
    <t>Обознов АА</t>
  </si>
  <si>
    <t>71-718/11-04</t>
  </si>
  <si>
    <t>Гусева АИ</t>
  </si>
  <si>
    <t>71-671/10-04</t>
  </si>
  <si>
    <t>Пикалов ИЮ</t>
  </si>
  <si>
    <t>71-667/10-04</t>
  </si>
  <si>
    <t>Ниматулаев ММ</t>
  </si>
  <si>
    <t>71-734/11-04</t>
  </si>
  <si>
    <t>Суворова ТН</t>
  </si>
  <si>
    <t>71-735/11-04</t>
  </si>
  <si>
    <t>Малев В.В.</t>
  </si>
  <si>
    <t>71-737/11-04</t>
  </si>
  <si>
    <t>Нижников А.И.</t>
  </si>
  <si>
    <t>71-733/11-04</t>
  </si>
  <si>
    <t>Смирнова Ю.В.</t>
  </si>
  <si>
    <t>71-736/11-04</t>
  </si>
  <si>
    <t>Корнеев ПГ</t>
  </si>
  <si>
    <t>71-750/11-04</t>
  </si>
  <si>
    <t>Мягкова МЮ</t>
  </si>
  <si>
    <t>71-747/11-04</t>
  </si>
  <si>
    <t>Ксензенко ОА</t>
  </si>
  <si>
    <t>71-748/11-04</t>
  </si>
  <si>
    <t>Павловская ИЮ</t>
  </si>
  <si>
    <t>71-745/11-04</t>
  </si>
  <si>
    <t>Карпова ИА</t>
  </si>
  <si>
    <t>71-749/11-04</t>
  </si>
  <si>
    <t>Беляевская ЕГ</t>
  </si>
  <si>
    <t>71-746/11-04</t>
  </si>
  <si>
    <t>Иосифова ВЕ</t>
  </si>
  <si>
    <t>71-806/12-04</t>
  </si>
  <si>
    <t>Нильсен ЕА</t>
  </si>
  <si>
    <t>71-801/12-04</t>
  </si>
  <si>
    <t>Бабина ЛВ</t>
  </si>
  <si>
    <t>71-804/12-04</t>
  </si>
  <si>
    <t>Степыкин НИ</t>
  </si>
  <si>
    <t>71-800/12-04</t>
  </si>
  <si>
    <t>Амирова ТА</t>
  </si>
  <si>
    <t>71-803/12-04</t>
  </si>
  <si>
    <t>Ерофеева НЮ</t>
  </si>
  <si>
    <t>71-809/12-04</t>
  </si>
  <si>
    <t>Каменская ЕН</t>
  </si>
  <si>
    <t>71-810/12-04</t>
  </si>
  <si>
    <t>РыковСЛ</t>
  </si>
  <si>
    <t>71-808/12-04</t>
  </si>
  <si>
    <t>Суворина ЕВ</t>
  </si>
  <si>
    <t>71-797/12-04</t>
  </si>
  <si>
    <t>отнесла 21.12.2015</t>
  </si>
  <si>
    <t>Попова ТГ</t>
  </si>
  <si>
    <t>71-807/12-04</t>
  </si>
  <si>
    <t>Наер НМ</t>
  </si>
  <si>
    <t>71-798/12-04</t>
  </si>
  <si>
    <t>Добровольский ДО</t>
  </si>
  <si>
    <t>71-805/12-04</t>
  </si>
  <si>
    <t>Лавриненко ИЮ</t>
  </si>
  <si>
    <t>71-799/12-04</t>
  </si>
  <si>
    <t>71-802/12-04</t>
  </si>
  <si>
    <t>Дивногорцева СЮ</t>
  </si>
  <si>
    <t>14-77/02-01</t>
  </si>
  <si>
    <t>Петракова ТИ</t>
  </si>
  <si>
    <t>14-80/02-01</t>
  </si>
  <si>
    <t>Круглова ИВ</t>
  </si>
  <si>
    <t>14-79/02-01</t>
  </si>
  <si>
    <t>Рожков МИ</t>
  </si>
  <si>
    <t>14-78/02-01</t>
  </si>
  <si>
    <t>Кытманова ЕА</t>
  </si>
  <si>
    <t>14-94/03-01</t>
  </si>
  <si>
    <t>Филюшкина СА</t>
  </si>
  <si>
    <t>14-293/05-02</t>
  </si>
  <si>
    <t>договора в закупки 18 мая,геворкян 20 мая, пфу 24 мая</t>
  </si>
  <si>
    <t>Розе ЕЕ</t>
  </si>
  <si>
    <t>14-96/03-01</t>
  </si>
  <si>
    <t>Танасейкук АБ</t>
  </si>
  <si>
    <t>14-95/03-01</t>
  </si>
  <si>
    <t>Пономаренко ЕБ</t>
  </si>
  <si>
    <t>14-292/05-02</t>
  </si>
  <si>
    <t>Борисова ЕГ</t>
  </si>
  <si>
    <t>14-97/03-01</t>
  </si>
  <si>
    <t>акт 16  мая, пфу 19  мая</t>
  </si>
  <si>
    <t>снята</t>
  </si>
  <si>
    <t>Будникова ГА</t>
  </si>
  <si>
    <t>14-291/05-02</t>
  </si>
  <si>
    <t>Абдуразаков ММ</t>
  </si>
  <si>
    <t>14-290/05-02</t>
  </si>
  <si>
    <t>Тестов ВА</t>
  </si>
  <si>
    <t>14-297/05-02</t>
  </si>
  <si>
    <t>договора в закупки 20 мая, геворкян 24 мая, пфу 25 мая</t>
  </si>
  <si>
    <t>Нижников АИ</t>
  </si>
  <si>
    <t>14-298/05-02</t>
  </si>
  <si>
    <t>Монахов ВМ</t>
  </si>
  <si>
    <t>14-299/05-02</t>
  </si>
  <si>
    <t>Горячев АВ</t>
  </si>
  <si>
    <t>14-578/10-04</t>
  </si>
  <si>
    <t>договора в закупки 24 октября, геворкян 26 октября</t>
  </si>
  <si>
    <t>14-289/05-02</t>
  </si>
  <si>
    <t>договора в закупки 18 мая, геворкян 20 мая, пфу 24 мая</t>
  </si>
  <si>
    <t>Карачина ОЕ</t>
  </si>
  <si>
    <t>14-579/10-04</t>
  </si>
  <si>
    <t>Никулина ЕА</t>
  </si>
  <si>
    <t>14-583/10-04</t>
  </si>
  <si>
    <t>Зак ГГ</t>
  </si>
  <si>
    <t>14-581/10-04</t>
  </si>
  <si>
    <t xml:space="preserve">Рябова НВ </t>
  </si>
  <si>
    <t>14-582/10-04</t>
  </si>
  <si>
    <t>Костенкова ЮА</t>
  </si>
  <si>
    <t>14-577/10-04</t>
  </si>
  <si>
    <t>Дмитриев АА</t>
  </si>
  <si>
    <t>14-580/10-04</t>
  </si>
  <si>
    <t>Сазонов БА</t>
  </si>
  <si>
    <t>14-574/10-04</t>
  </si>
  <si>
    <t>Джуринский АН</t>
  </si>
  <si>
    <t>14-573/10-04</t>
  </si>
  <si>
    <t>Шинкарева Н.Ю.</t>
  </si>
  <si>
    <t>Кочеткова ЛН</t>
  </si>
  <si>
    <t>14-575/10-04</t>
  </si>
  <si>
    <t>№снилс</t>
  </si>
  <si>
    <t>Худавердян ВЦ</t>
  </si>
  <si>
    <t>14-576/10-04</t>
  </si>
  <si>
    <t>№счета</t>
  </si>
  <si>
    <t>Серегина ЕЕ</t>
  </si>
  <si>
    <t>14-143/03-01</t>
  </si>
  <si>
    <t>Галинская ЕА</t>
  </si>
  <si>
    <t>14-148/03-01</t>
  </si>
  <si>
    <t>Пастухов АГ</t>
  </si>
  <si>
    <t>14-140/03-01</t>
  </si>
  <si>
    <t>Гусева АЕ</t>
  </si>
  <si>
    <t>14-147/03-01</t>
  </si>
  <si>
    <t>14-142/03-01</t>
  </si>
  <si>
    <t>Абрамова ЕИ</t>
  </si>
  <si>
    <t>14-141/03-01</t>
  </si>
  <si>
    <t>Борисевич ВГ</t>
  </si>
  <si>
    <t>14-133/03-01</t>
  </si>
  <si>
    <t>Севостьянов АИ</t>
  </si>
  <si>
    <t>14-146/03-01</t>
  </si>
  <si>
    <t>Мариупольская ТГ</t>
  </si>
  <si>
    <t>114-392/05-02</t>
  </si>
  <si>
    <t>Хабибуллина ЛФ</t>
  </si>
  <si>
    <t>14-136/03-01</t>
  </si>
  <si>
    <t>Никольский ЕВ</t>
  </si>
  <si>
    <t>14-135/03-01</t>
  </si>
  <si>
    <t>14-151/03-01</t>
  </si>
  <si>
    <t>Панов ВИ</t>
  </si>
  <si>
    <t>14-150/03-01</t>
  </si>
  <si>
    <t>Панюкова СВ</t>
  </si>
  <si>
    <t>14-149/03-01</t>
  </si>
  <si>
    <t>Пономарева ТА</t>
  </si>
  <si>
    <t>14-139/03-01</t>
  </si>
  <si>
    <t>Стрелкова АВ</t>
  </si>
  <si>
    <t>Романова ГА</t>
  </si>
  <si>
    <t>14-138/03-01</t>
  </si>
  <si>
    <t>Белогуров АЮ</t>
  </si>
  <si>
    <t>14-137/03-01</t>
  </si>
  <si>
    <t>Южакова ЮА</t>
  </si>
  <si>
    <t>Комуцци ЛВ</t>
  </si>
  <si>
    <t>14-152/03-01</t>
  </si>
  <si>
    <t>Тюпа ВИ</t>
  </si>
  <si>
    <t>14-153/03-01</t>
  </si>
  <si>
    <t>Завражин СА</t>
  </si>
  <si>
    <t>114-386/05-02</t>
  </si>
  <si>
    <t>Степанова ИВ</t>
  </si>
  <si>
    <t>114-388/05-02</t>
  </si>
  <si>
    <t>Пономарева ЕА</t>
  </si>
  <si>
    <t>14-145/03-01</t>
  </si>
  <si>
    <t>Абашева ДВ</t>
  </si>
  <si>
    <t>14-144/03-01</t>
  </si>
  <si>
    <t>Итинсон КС</t>
  </si>
  <si>
    <t>Федосеева МВ</t>
  </si>
  <si>
    <t>114-387/05-02</t>
  </si>
  <si>
    <t>Суханов ПВ</t>
  </si>
  <si>
    <t>114-389/05-02</t>
  </si>
  <si>
    <t>Хозяинова МС</t>
  </si>
  <si>
    <t>Федосеева ЗР</t>
  </si>
  <si>
    <t>114-390/05-02</t>
  </si>
  <si>
    <t>Снегурова ВИ</t>
  </si>
  <si>
    <t>114-391/0502</t>
  </si>
  <si>
    <t>Климов ОМ</t>
  </si>
  <si>
    <t>114-451/05-02</t>
  </si>
  <si>
    <t>Гладких ВВ</t>
  </si>
  <si>
    <t>114-450/05-02</t>
  </si>
  <si>
    <t>Фомина ЖВ</t>
  </si>
  <si>
    <t>114-498/05-02</t>
  </si>
  <si>
    <t>Васильева НВ</t>
  </si>
  <si>
    <t>114-497/05-02</t>
  </si>
  <si>
    <t>Шевченко ЕН</t>
  </si>
  <si>
    <t>114-501/05-02</t>
  </si>
  <si>
    <t>Аверкина СН</t>
  </si>
  <si>
    <t>114-499/05-02</t>
  </si>
  <si>
    <t>Лось АЛ</t>
  </si>
  <si>
    <t>114-503/05-02</t>
  </si>
  <si>
    <t>Желтухина МР</t>
  </si>
  <si>
    <t>114-504/05-02</t>
  </si>
  <si>
    <t>Ухова ЛВ</t>
  </si>
  <si>
    <t>114-844/10-04</t>
  </si>
  <si>
    <t>114-850/10-04</t>
  </si>
  <si>
    <t>114-839/10-04</t>
  </si>
  <si>
    <t>Вишнякова ОД</t>
  </si>
  <si>
    <t>114-849/10-04</t>
  </si>
  <si>
    <t>Бельская АА</t>
  </si>
  <si>
    <t>114-846/10-04</t>
  </si>
  <si>
    <t>Урюпин ИС</t>
  </si>
  <si>
    <t>114-845/10-04</t>
  </si>
  <si>
    <t>114-840/10-04</t>
  </si>
  <si>
    <t>Карташкова ФИ</t>
  </si>
  <si>
    <t>114-847/10-04</t>
  </si>
  <si>
    <t>Полагутина ЛВ</t>
  </si>
  <si>
    <t>114-843/10-04</t>
  </si>
  <si>
    <t>Шарковская НВ</t>
  </si>
  <si>
    <t>114-848/10-04</t>
  </si>
  <si>
    <t>Демская ТА</t>
  </si>
  <si>
    <t>114-276/03-01</t>
  </si>
  <si>
    <t>Бочкарева ОВ</t>
  </si>
  <si>
    <t>Заббарова ММ</t>
  </si>
  <si>
    <t>114-841/10-04</t>
  </si>
  <si>
    <t>Далингер ВА</t>
  </si>
  <si>
    <t>114-851/10-04</t>
  </si>
  <si>
    <t>Подходова НС</t>
  </si>
  <si>
    <t>114-852/10-04</t>
  </si>
  <si>
    <t>Липатникова ИГ</t>
  </si>
  <si>
    <t>114-1315/1204</t>
  </si>
  <si>
    <t>включила в ноябрь</t>
  </si>
  <si>
    <t>Калашникова НН</t>
  </si>
  <si>
    <t>114-1314/12-04</t>
  </si>
  <si>
    <t>принесла 29.11</t>
  </si>
  <si>
    <t>пойдет в декабрь</t>
  </si>
  <si>
    <t>Иванова ГП</t>
  </si>
  <si>
    <t>114-1316/12-04</t>
  </si>
  <si>
    <t>Никольская ОС</t>
  </si>
  <si>
    <t>114-277/03-01</t>
  </si>
  <si>
    <t>Хотылева ТЮ</t>
  </si>
  <si>
    <t>114-275/03-01</t>
  </si>
  <si>
    <t>Кобозева ИС</t>
  </si>
  <si>
    <t>114-278/03-01</t>
  </si>
  <si>
    <t>Потапов ДА</t>
  </si>
  <si>
    <t>Денискина ВЗ</t>
  </si>
  <si>
    <t>114-310/03-01</t>
  </si>
  <si>
    <t>Воронкова ВВ</t>
  </si>
  <si>
    <t>114-311/03-01</t>
  </si>
  <si>
    <t>Бороненко ТА</t>
  </si>
  <si>
    <t>Пак НИ</t>
  </si>
  <si>
    <t>Леонов ИС</t>
  </si>
  <si>
    <t>Завгородняя ГЮ</t>
  </si>
  <si>
    <t>Дорошенко ОВ</t>
  </si>
  <si>
    <t>Меньшиков ВМ</t>
  </si>
  <si>
    <t>Ким ОГ</t>
  </si>
  <si>
    <t>Белякова Т.Е</t>
  </si>
  <si>
    <t>Савинов АМ</t>
  </si>
  <si>
    <t>Ханова ЕО</t>
  </si>
  <si>
    <t>Колычева ЗИ</t>
  </si>
  <si>
    <t>Куницына СМ</t>
  </si>
  <si>
    <t>Хомякова ЕГ</t>
  </si>
  <si>
    <t>Хутыз ИП</t>
  </si>
  <si>
    <t>Казыдуб НИ</t>
  </si>
  <si>
    <t>Сёмина ОЮ</t>
  </si>
  <si>
    <t>Понамарёв С.А.</t>
  </si>
  <si>
    <t>Царев АМ</t>
  </si>
  <si>
    <t>Симонова ТН</t>
  </si>
  <si>
    <t>Доценко В.Р.</t>
  </si>
  <si>
    <t>Командышко Е.Ф.</t>
  </si>
  <si>
    <t>Печерская АБ</t>
  </si>
  <si>
    <t>Красильников И.М.</t>
  </si>
  <si>
    <t>Андреевна АД</t>
  </si>
  <si>
    <t xml:space="preserve"> Плаксина ЛИ</t>
  </si>
  <si>
    <t>нет док.</t>
  </si>
  <si>
    <t>Печерская А.Б.</t>
  </si>
  <si>
    <t>0093-020 от  04.02.20</t>
  </si>
  <si>
    <t>Грибова О.Е.</t>
  </si>
  <si>
    <t>0169-020 от 06.03.20</t>
  </si>
  <si>
    <t>расторгается</t>
  </si>
  <si>
    <t>0168-020 от 05.03.20</t>
  </si>
  <si>
    <t>Фомин С.М.</t>
  </si>
  <si>
    <t>0202-20 от 23.03.2020</t>
  </si>
  <si>
    <t>Шервашидзе В.В.</t>
  </si>
  <si>
    <t>537-20 от 11.09.20</t>
  </si>
  <si>
    <t>536-20 от 10.09.20</t>
  </si>
  <si>
    <t>Лебедева Т.В.,Ларионова С.О.</t>
  </si>
  <si>
    <t>535-20 от 10.09.20</t>
  </si>
  <si>
    <t>538-20 от 11.09.20</t>
  </si>
  <si>
    <t>Седова Е.О.</t>
  </si>
  <si>
    <t>775-20 от 29.10.20</t>
  </si>
  <si>
    <t>Шпильная Н.Н.</t>
  </si>
  <si>
    <t>776-20 от 29.10.20</t>
  </si>
  <si>
    <t>Вашунина И.В.</t>
  </si>
  <si>
    <t>904-20 от 26.11.20</t>
  </si>
  <si>
    <t>Врыганова К.А.</t>
  </si>
  <si>
    <t>905-20 от 26.11.20</t>
  </si>
  <si>
    <t>Зубрилин К.М.</t>
  </si>
  <si>
    <t>907-20 от 26.11.20</t>
  </si>
  <si>
    <t>Прищепа А.А.</t>
  </si>
  <si>
    <t>903-20 от 26.11.20</t>
  </si>
  <si>
    <t>908-20 от 26.11.20</t>
  </si>
  <si>
    <t>Суртаева Н.Н.</t>
  </si>
  <si>
    <t>906-20 от 26.11.20</t>
  </si>
  <si>
    <t>Ахьямова И.А.</t>
  </si>
  <si>
    <t>924-20 от 30.11.20</t>
  </si>
  <si>
    <t>976-20 от 21.12.20</t>
  </si>
  <si>
    <t>Шарковская Н.В.</t>
  </si>
  <si>
    <t>46-21 от 05.02.21</t>
  </si>
  <si>
    <t>Моисеева Л.В.</t>
  </si>
  <si>
    <t>47-21 от 05.02.21</t>
  </si>
  <si>
    <t>Вильшанская А.Д.</t>
  </si>
  <si>
    <t>76-21 от 12.02.21</t>
  </si>
  <si>
    <t>58-21 от 08.02.21</t>
  </si>
  <si>
    <t>Кондратьева С.Ю.</t>
  </si>
  <si>
    <t>75-21 от 12.02.21</t>
  </si>
  <si>
    <t>Вишнякова О.Д.</t>
  </si>
  <si>
    <t>245-21 от 09.04.21</t>
  </si>
  <si>
    <t>Гусева Е.В.</t>
  </si>
  <si>
    <t>246-21 от 09.04.21</t>
  </si>
  <si>
    <t>Хлопова А.И.</t>
  </si>
  <si>
    <t>243-21 от  09.04.21</t>
  </si>
  <si>
    <t>Ионова С.В.</t>
  </si>
  <si>
    <t>244-21 от 09.04.21</t>
  </si>
  <si>
    <t>Бразгун Т.Н.,Казьмина Я.Е.</t>
  </si>
  <si>
    <t>Семенова Л.Э.</t>
  </si>
  <si>
    <t>472-21 от 19.07.21</t>
  </si>
  <si>
    <t>471-21 от 19.07.21</t>
  </si>
  <si>
    <t>Соискатель</t>
  </si>
  <si>
    <t>Тема</t>
  </si>
  <si>
    <t>Научный руководитель/консультант</t>
  </si>
  <si>
    <t>«Развитие педагогического образования в Западной Сибири в 1930 — 1941 гг.»</t>
  </si>
  <si>
    <t>Савенков А.И.</t>
  </si>
  <si>
    <t>«Развитие инклюзивных практик в истории современного российского образования»</t>
  </si>
  <si>
    <t>Сергеева О.А.</t>
  </si>
  <si>
    <t>«Развитие творческой активности обучающихся в музыкальных образовательных учреждениях Республики Корея»</t>
  </si>
  <si>
    <t>Аврамкова И.С.</t>
  </si>
  <si>
    <t>«Фортепианная музыка П. Чайковского в педагогическом репертуаре как средство развития музыкального исполнительства студентов»</t>
  </si>
  <si>
    <t>Уколова Л.И.</t>
  </si>
  <si>
    <t>«Поликультурный подход в обучении подростков эстрадному вокалу в учреждениях дополнительного образования»</t>
  </si>
  <si>
    <t>«Педагогический потенциал взаимодействия систем вокального воспитания студентов в музыкально-педагогических вузах России и Китая»</t>
  </si>
  <si>
    <t xml:space="preserve">Кабкова Е.П. </t>
  </si>
  <si>
    <t>«Динамика содержания и номенклатуры прецедентных имен в языковом сознании носителей русской лингвокультуры»</t>
  </si>
  <si>
    <t>Бубнова И.А.</t>
  </si>
  <si>
    <t>«Репрезентация примет и поверий во фразеологических единицах русского и французского языков (сопоставительный аспект)»</t>
  </si>
  <si>
    <t xml:space="preserve">Зимин В.И. </t>
  </si>
  <si>
    <t>«Пространственно-аудиальный код английского романа-антиутопии (на материале романов У. Голдинга „Повелитель мух“, Дж. Оруэлла „1984“, О. Хаксли „Дивный новый мир“)»»</t>
  </si>
  <si>
    <t>Меркулова М.Г.</t>
  </si>
  <si>
    <t>«Формирование карьерных стратегий молодежи в условиях студенческого самоуправления: социально-культурный подход»</t>
  </si>
  <si>
    <t>Григорьева Е.И.</t>
  </si>
  <si>
    <t>«Формирование национальной самоидентификации старших дошкольников в процессе музыкальной деятельности»</t>
  </si>
  <si>
    <t>Афанасьев В.В.</t>
  </si>
  <si>
    <t>«Сравнительно-сопоставительный анализ содержания начального образования в США и Великобритании»</t>
  </si>
  <si>
    <t xml:space="preserve">Воропаев М.В. </t>
  </si>
  <si>
    <t>«Реализация идей вальдорфской музыкальной педагогики в отечественных образовательных организациях различных типов»</t>
  </si>
  <si>
    <t>Бодина Е.А.</t>
  </si>
  <si>
    <t>«Интерпретация основ буддийской философии в трудах А.М. Пятигорского»</t>
  </si>
  <si>
    <t>Черезов А.Е.</t>
  </si>
  <si>
    <t>«Развитие средств языковой репрезентации концепта „женщина“ в британской прессе XX—XXI вв. (на материале газет The Guardian и The Times)»"</t>
  </si>
  <si>
    <t>Чупрына О.Г.</t>
  </si>
  <si>
    <t xml:space="preserve">«Лингвоаксиологическая параметризация предметной сферы „культурное наследие“ в туристическом дискурсе»
</t>
  </si>
  <si>
    <t xml:space="preserve">Викулова Л.Г. </t>
  </si>
  <si>
    <t>«Технология проектирования учебного пособия как средства формирования интеракциональной компетенции студентов (юридический вуз, французский язык)»</t>
  </si>
  <si>
    <t>Тарева Е.Г.</t>
  </si>
  <si>
    <t>«Формирование фонологической компетенции студентов в условиях учебного трилингвизма (китайский язык, языковой вуз)»</t>
  </si>
  <si>
    <t xml:space="preserve"> «Педагогическое сопровождение развития эстетических потребностей младших школьников в выставочной деятельности»</t>
  </si>
  <si>
    <t>«Диагностика и формирование навыков самообслуживания у детей с тяжелыми множественными нарушениями развития»</t>
  </si>
  <si>
    <t>Левченко И.Ю.</t>
  </si>
  <si>
    <t>«Формирование интеллектуальных умений младших школьников в процессе занятий фортепиано»</t>
  </si>
  <si>
    <t>Кабкова Е.П.</t>
  </si>
  <si>
    <t>«Обучение студентов на электронных клавишных музыкальных инструментах на основе MIDI-технологий»</t>
  </si>
  <si>
    <t>«Драматургия Генри Артура Джонса в становлении английской «новой драмы» конца XIX – начала ХХ века»</t>
  </si>
  <si>
    <t xml:space="preserve">10.01.03 </t>
  </si>
  <si>
    <t>«Этапы художественного осмысления мифологемы «Святой Грааль» в американской литературе XX-XXI веков»</t>
  </si>
  <si>
    <t>Баранова К.М.</t>
  </si>
  <si>
    <t>«Социально-психологическая адаптация дошкольников в инклюзивной группе»</t>
  </si>
  <si>
    <t xml:space="preserve">19.00.07 </t>
  </si>
  <si>
    <t>Свистунова Е.В.</t>
  </si>
  <si>
    <t>Теория и практика реализации музыкально-педагогической концепции З. Кодая в современной школе</t>
  </si>
  <si>
    <t>Развитие социального интеллекта у старших дошкольников в процессе совместной деятельности</t>
  </si>
  <si>
    <t xml:space="preserve">Карпова С.И. </t>
  </si>
  <si>
    <t>Семантическая оппозиция “сила vs слабость” во внешнеполитическом дискурсе: функциональный аспект</t>
  </si>
  <si>
    <t>Дубровская Т.В.</t>
  </si>
  <si>
    <t>Лингвопрагматический потенциал текстов современных немецкоязычных песен (стиль рок)</t>
  </si>
  <si>
    <t xml:space="preserve">Собянина В.А. </t>
  </si>
  <si>
    <t>Аксиологические характеристики медийного диалога в предметной области музыкальная критика</t>
  </si>
  <si>
    <t>Метафоризация имен существительных со значением субъекта трудовой деятельности в русском и английском языках</t>
  </si>
  <si>
    <t>Будаев Э. В.</t>
  </si>
  <si>
    <t>Философия мира и человека в ранней драматургии Г. Гауптмана</t>
  </si>
  <si>
    <t xml:space="preserve">Стадников Г.В. </t>
  </si>
  <si>
    <t>Жанровый подход к обучению музыке в условиях дополнительного образования</t>
  </si>
  <si>
    <t>Арановская И.В.</t>
  </si>
  <si>
    <t>Цифровая среда как педагогическое условие позитивной социализации обучающихся во франкоговорящих странах (Франция, Канада)</t>
  </si>
  <si>
    <t>Ромм Т.А.</t>
  </si>
  <si>
    <t>«Формирование этнохудожественной образованности будущих педагогов-музыкантов в процессе обучения в вузе»</t>
  </si>
  <si>
    <t>«Развитие общеучебных умений в исследовательской деятельности школьников»</t>
  </si>
  <si>
    <t>Воровщиков С.Г.</t>
  </si>
  <si>
    <t>Львова Анна Сергеевна</t>
  </si>
  <si>
    <t>«Развитие профессионализма педагога в условиях системно-модульной организации образовательного процесса в магистратуре»</t>
  </si>
  <si>
    <t> 13.00.08</t>
  </si>
  <si>
    <t>Ясвин Витольд Альбертович</t>
  </si>
  <si>
    <t>«Инструментальная экспертиза в процессе педагогического проектирования школьной среды»</t>
  </si>
  <si>
    <t>«Жанр романа в творчестве И.А. Новикова начала XX века: проблематика и поэтика»</t>
  </si>
  <si>
    <t>10.01.01 </t>
  </si>
  <si>
    <t xml:space="preserve"> Смирнова А.И.</t>
  </si>
  <si>
    <t>«Психологическое сопровождение профилактики девиантности у младших школьников с задержкой психического развития»</t>
  </si>
  <si>
    <t> 19.00.10</t>
  </si>
  <si>
    <t>Сорокоумова С.Н.</t>
  </si>
  <si>
    <t>«Сравнительное психологическое исследование особенностей речи дошкольников с нарушенным и нормальным развитием»</t>
  </si>
  <si>
    <t>«Формы презентации фантастического во французском романе XX века (на примере романов Ж. Грака и Р. Баржавеля)"</t>
  </si>
  <si>
    <t>Тимашева О.В.</t>
  </si>
  <si>
    <t>Деветьярова Ирина Николаевна</t>
  </si>
  <si>
    <t>«Формирование компетенции саморегуляции у девиантных подростков во внешкольной деятельности»</t>
  </si>
  <si>
    <t>Гапонова С.А.</t>
  </si>
  <si>
    <t>Заголовок англоязычного медиатекста как объект лингвосемиотического исследования (на материале заголовков сетевых версий изданий The Telegraph и The Independent)</t>
  </si>
  <si>
    <t xml:space="preserve"> 10.02.04</t>
  </si>
  <si>
    <t>Пак С.М.</t>
  </si>
  <si>
    <t>«Лингвоаксиологическая концептуализация средневекового рыцарства (на материале художественного и научно-исторического дискурсов)»</t>
  </si>
  <si>
    <t>Диалогический текст в структурно-динамическом рассмотрении (на материале китайских конфликтных диалогов)</t>
  </si>
  <si>
    <t>Курдюмов В.А.</t>
  </si>
  <si>
    <t>«Трансформация городских общественных пространств (социально-философские аспекты)»</t>
  </si>
  <si>
    <t>Жукоцкая А.В.</t>
  </si>
  <si>
    <t>«Когнитивная интерпретация акта говорения в естественном языке»</t>
  </si>
  <si>
    <t>«Вербальные и невербальные средства воздействия в англоязычной рекламе: гендерный аспект»</t>
  </si>
  <si>
    <t>«Развитие художественно-творческих потребностей взрослых участников изостудии на примере китайской живописи «гохуа»»</t>
  </si>
  <si>
    <t>Рощин С.П.</t>
  </si>
  <si>
    <t>Милькевич Оксана Анатольевна</t>
  </si>
  <si>
    <t>«Социально-культурное партнерство учреждений культуры и образования в профилактике детского неблагополучия»</t>
  </si>
  <si>
    <t>«Использование облачных технологий в совместной работе преподавателей вуза как основа интегрированной подготовки учителей для школ Международного бакалавриата»</t>
  </si>
  <si>
    <t>Гриншкун В.В.</t>
  </si>
  <si>
    <t>«Модель обучения письменно-речевым умениям иностранного языка студентов неязыковых вузов на базе вики-технологии (английский язык)»</t>
  </si>
  <si>
    <t>«Уровневая методика формирования грамматической компетенции у студентов-лингвистов на основе сложных грамматических явлений испанского языка (второй иностранный язык, бакалавриат)»</t>
  </si>
  <si>
    <t>Сёмченко Раиса Анатольевна</t>
  </si>
  <si>
    <t>«Специфика художественного метода Ч. Паланика»</t>
  </si>
  <si>
    <t>«Образ „своей комнаты“ в современном женском рассказе (на материале англоязычной малой прозы середины XX — начала XXI века)»</t>
  </si>
  <si>
    <t>Лызлов Алексей Игоревич</t>
  </si>
  <si>
    <r>
      <t>"</t>
    </r>
    <r>
      <rPr>
        <sz val="11"/>
        <rFont val="Museo_Sans_Cyrl500"/>
      </rPr>
      <t>Аксиологическая динамика английской фразеологической системы"</t>
    </r>
  </si>
  <si>
    <t xml:space="preserve">Сулейманова О.А. </t>
  </si>
  <si>
    <t>«Социально-культурное партнерство вузов, государственных структур и общественных организаций по профилактике экстремизма в молодежной среде»</t>
  </si>
  <si>
    <t>Кузьмин А.В.</t>
  </si>
  <si>
    <t>«Совершенствование самостоятельной подготовки будущего педагога-пианиста средствами информационно-коммуникативных технологий»</t>
  </si>
  <si>
    <t>«Формирование иноязычных коммуникативных умений у детей старшего дошкольного возраста»</t>
  </si>
  <si>
    <t>Карпова С.И.</t>
  </si>
  <si>
    <t>Организация взаимодействия обучающихся в малых группах на основе дифференцированного подхода</t>
  </si>
  <si>
    <t xml:space="preserve">Нечаев М.П. </t>
  </si>
  <si>
    <t>«Развитие самоорганизации у детей старшего дошкольного возраста в процессе физкультурно-оздоровительной деятельности»</t>
  </si>
  <si>
    <t>Черник В.Э.</t>
  </si>
  <si>
    <t>«Простые эллиптические предложения: структура, семантика, стилистика (на материале романа М.А. Шолохова „Тихий Дон“)»</t>
  </si>
  <si>
    <t>Чернова Л.А.</t>
  </si>
  <si>
    <t>«Семантико-синтаксическое взаимодействие подчинительных союзов и вводных слов в конструкциях вывода-обоснования»</t>
  </si>
  <si>
    <t>Ярыгина Е.С.</t>
  </si>
  <si>
    <t>«Формирование эколого-правовой культуры студентов средствами социально-культурной деятельности»</t>
  </si>
  <si>
    <t xml:space="preserve">Литвак Р. А. </t>
  </si>
  <si>
    <t>Формирование базовых учебных действий у умственно отсталых младших школьников в процессе обучения решению арифметических задач</t>
  </si>
  <si>
    <t xml:space="preserve">Яковлева И.М. </t>
  </si>
  <si>
    <t>Психологическое сопровождение младших школьников с задержкой психического развития в условиях дополнительного образования художественного направления</t>
  </si>
  <si>
    <t>Медведева Е.А.</t>
  </si>
  <si>
    <t>Формирование компетентностной основы иноязычной продуктивной письменной речи в начальной школе</t>
  </si>
  <si>
    <t xml:space="preserve">Алмазова Н.И. 
</t>
  </si>
  <si>
    <t>Обучение реферированию текстов на китайском языке студентов языкового вуза</t>
  </si>
  <si>
    <t>Исследование процессов формирования словаря кинематографической анимации в английском языке</t>
  </si>
  <si>
    <t xml:space="preserve">Чупрына О. Г. </t>
  </si>
  <si>
    <t>Петрова Инна Михайловна</t>
  </si>
  <si>
    <t>Вариативность когнитивного фокуса в реляторных структурах (на материале русского и английского языков)</t>
  </si>
  <si>
    <t>«Дискурсивные характеристики британских образовательных сайтов (на материале приветственных обращений школьной администрации)»</t>
  </si>
  <si>
    <t>Харьковская А.А.</t>
  </si>
  <si>
    <t>«Динамика гендерных маркеров англоязычного драматургического дискурса: на материале пьес британских, американских, канадских и австралийских авторов»</t>
  </si>
  <si>
    <t>«Пересечение концепта die Wahrheit (истина) с концептом die Gerechtigkeit (справедливость) на материале немецкой художественной литературы»</t>
  </si>
  <si>
    <t xml:space="preserve">Рахманкулова И.-Э. С. </t>
  </si>
  <si>
    <t>«Особенности вербальной репрезентации речевого воздействия в рекламных текстах косметических средств»</t>
  </si>
  <si>
    <t>«Феноменология движения в раннем творчестве С. Беккета»</t>
  </si>
  <si>
    <t>Джумайло О.А.</t>
  </si>
  <si>
    <t>Макарова Инна Сергеевна</t>
  </si>
  <si>
    <t>«Образное поле „корабль“ в западноевропейской литературе»</t>
  </si>
  <si>
    <t>Жеребин А.И.</t>
  </si>
  <si>
    <t>«Структурно-семантические и жанрово-стилистические характеристики современного русского автомобильного дискурса»</t>
  </si>
  <si>
    <t>Киров Е.Ф.</t>
  </si>
  <si>
    <t>«Визуальная поэтика Петербурга в творчестве В.В. Набокова (русский период)»</t>
  </si>
  <si>
    <t>Романова Г.И.</t>
  </si>
  <si>
    <t>Развитие этнокультурных ценностей студенческой молодежи средствами социально-культурной деятельности</t>
  </si>
  <si>
    <t xml:space="preserve">Юдина А. И. </t>
  </si>
  <si>
    <t>«Лингвокультурные характеристики предметной сферы „экономика“ в современном английском и русском медиадискурсе»</t>
  </si>
  <si>
    <t>Желтухина М.Р.</t>
  </si>
  <si>
    <t>Функционально-семантические особенности английских и русских инфинитивов в банковских и медицинских инструкциях»</t>
  </si>
  <si>
    <t>Бирюкова Е.В.</t>
  </si>
  <si>
    <t>«Аксиологические основания теории и практики педагогического образования учителей начальных классов в России второй половины XIX — начала XX вв.»</t>
  </si>
  <si>
    <t xml:space="preserve">Богуславский М. В. </t>
  </si>
  <si>
    <t>«Организация педагогического оценивания обучающихся с использованием технологий виртуальной реальности»</t>
  </si>
  <si>
    <t>Самбур Владлен Игоревич</t>
  </si>
  <si>
    <t>«Пропедевтика формирования готовности к профессиональной мобильности старшеклассников»</t>
  </si>
  <si>
    <t>«Педагогическая профилактика притеснения младших школьников в межличностных отношениях в образовательной организации»</t>
  </si>
  <si>
    <t>Межличностные отношения в семьях детей с ограниченными возможностями здоровья</t>
  </si>
  <si>
    <t>Ткачева В.В.</t>
  </si>
  <si>
    <t>Коммуникативная компетентность дошкольников с моторной алалией</t>
  </si>
  <si>
    <t>Валявко С.М.</t>
  </si>
  <si>
    <t>Методика формирования многоязычной компетенции у студентов многопрофильного вуза»</t>
  </si>
  <si>
    <t xml:space="preserve">Халяпина Л. П. </t>
  </si>
  <si>
    <t>«Стратегии компьютерно-опосредованной коммуникации в университетском образовательном пространстве»</t>
  </si>
  <si>
    <t>«Тенденции развития устойчивой сочетаемости (на материале редких коллокаций в языке англоязычной художественной прозы)»</t>
  </si>
  <si>
    <t>Борисова Е.Г.</t>
  </si>
  <si>
    <t>«Жанровый эксперимент в малой франкоязычной прозе С. Беккета»</t>
  </si>
  <si>
    <t>«Эстетика фантастического в романах воспитания Ч. Диккенса»</t>
  </si>
  <si>
    <t>Халтрин-Халтурина Е.В.</t>
  </si>
  <si>
    <t>«Термины родства в субстандартной лексике английского, немецкого и русского языков: функциональный и лингвокультурный аспекты»</t>
  </si>
  <si>
    <t>10.01.20</t>
  </si>
  <si>
    <t>Файзиева Г.В.</t>
  </si>
  <si>
    <t>«Рецепция трагедии У. Шекспира „Гамлет, принц Датский“ в пьесах европейских драматургов последней трети XX века»</t>
  </si>
  <si>
    <t>Воропанова М.И.</t>
  </si>
  <si>
    <t>«Эссеистика во Франции конца XIX — начала XXI вв. (Шарль Пеги, Жан-Поль Сартр, Мишель Уэльбек)»</t>
  </si>
  <si>
    <t>«Анализ языковых способов выражения сочувствия в жанре интернет-комментария в немецком языке»</t>
  </si>
  <si>
    <t>«Переключение кодов в условиях языкового контакта в провинции Нью-Брансуик, Канада (на материале субдиалекта шиак)»</t>
  </si>
  <si>
    <t>Поэтический стиль В.А. Сосноры: художественно-речевая образность</t>
  </si>
  <si>
    <t>Васильев С.А.</t>
  </si>
  <si>
    <t>Система мифологических мотивов и мифообразов романа Л.Н. Толстого «Воскресение»</t>
  </si>
  <si>
    <t>Полтавец Е.Ю.</t>
  </si>
  <si>
    <t>«Обучение бакалавров прикладной информатики проектированию информационных систем в полном цикле на основе использования систем электронного документооборота»</t>
  </si>
  <si>
    <t>Садыкова А.Р.</t>
  </si>
  <si>
    <t>«Проблема толкования коннотации в лексикографии (на материале зоонимов в текстах Саши Черного)»</t>
  </si>
  <si>
    <t>Шаповалова Т.Е.</t>
  </si>
  <si>
    <t>«Сложное слово в языке СМИ в период антироссийских санкций»</t>
  </si>
  <si>
    <t>«Обучение студентов иноязычной профессиональной коммуникации на основе тезауруса в условиях субординативного билингвизма (технический вуз, английский язык)»</t>
  </si>
  <si>
    <t>Орбодоева Л.М.</t>
  </si>
  <si>
    <t>«Развитие воссоздающего воображения младших школьников на уроках литературного чтения»</t>
  </si>
  <si>
    <t>Сильченкова Л.С.</t>
  </si>
  <si>
    <t>«Формирование вокального голоса обучающегося на основе резонансной техники пения»</t>
  </si>
  <si>
    <t>«Лингвокультурный концепт „милосердие“ в английских и русских паремиях (на материале пьес XIX-ХХ веков)»</t>
  </si>
  <si>
    <t>Попова Л.Г.</t>
  </si>
  <si>
    <t>«Древнеанглийский христианский эпос: проблемы жанра поэм Кодекса Юниуса»</t>
  </si>
  <si>
    <t>«Методика обучения аудированию текстов на японском языке (начальный этап, дополнительное образование)»</t>
  </si>
  <si>
    <t>Старицына Светлана Григорьевна</t>
  </si>
  <si>
    <t>Формирование у студентов специализированных методических умений обучения школьников с особыми образовательными потребностями (английский язык)</t>
  </si>
  <si>
    <t>Сороковых Г.В.</t>
  </si>
  <si>
    <t>«Концептуализация ментального состояния субъекта в конструкциях типа Х shudders to think»</t>
  </si>
  <si>
    <t>«Лингвистическая теория речевого события: структурно-эволюционный аспект»</t>
  </si>
  <si>
    <t>Пищальникова В.А.</t>
  </si>
  <si>
    <t>Стратегии и средства передачи культурно значимой информации в переводах романа А. С. Пушкина «Евгений Онегин» на португальский язык</t>
  </si>
  <si>
    <t>Лексико-семантическая репрезентация концепта помилование в английской и русской терминосистемах (диахронический аспект)</t>
  </si>
  <si>
    <t>Система эколого-художественного воспитания участников детского творческого объединения в контексте этнокультурных традиций</t>
  </si>
  <si>
    <t xml:space="preserve"> Бакланова Т.И.</t>
  </si>
  <si>
    <t>Социально-культурные условия личностного саморазвития молодежи в деятельности студенческих научных обществ</t>
  </si>
  <si>
    <t>Социально-культурные условия воспитания студенческой молодёжи средствами духовой оркестровой музыки</t>
  </si>
  <si>
    <t xml:space="preserve">Якушкина Г.В.
</t>
  </si>
  <si>
    <t>Казаченко Оксана Васильевна</t>
  </si>
  <si>
    <t>«Структура и содержание аксиологической сферы русского образа мира в XXI веке»</t>
  </si>
  <si>
    <t xml:space="preserve">Формирование произношения у детей с врожденными расщелинами губы и нёба в процессе этапной логопедической работы
</t>
  </si>
  <si>
    <t>Кондрашова Алла Александровна</t>
  </si>
  <si>
    <t>Формирование социальных навыков у детей раннего возраста с церебральным параличом</t>
  </si>
  <si>
    <t>Приходько О.Г.</t>
  </si>
  <si>
    <t>Эмоциональный медиатренд презентации языковой личности политика в американском и русском медиадискурсе</t>
  </si>
  <si>
    <t>Проблема поколений в творчестве К. Исигуро</t>
  </si>
  <si>
    <t>«Культурная значимость слова как предмет русской исторической лексикологии»</t>
  </si>
  <si>
    <t>Вербальные характеристики титров в современном телевизионном медиадискурсе</t>
  </si>
  <si>
    <t>Социолингвистические закономерности функционирования речевого этикета при двуязычии (на материале регионов Каталонии и Северной Индии)</t>
  </si>
  <si>
    <t>Чижова Л.А.</t>
  </si>
  <si>
    <t>Вербализация чрезвычайных ситуаций в СМИ Германии</t>
  </si>
  <si>
    <t>Сурдопедагогическое сопровождение семьи ребенка раннего возраста до и после кохлеарной имплантации в условиях надомного визитирования</t>
  </si>
  <si>
    <t>Назарова Н.М.</t>
  </si>
  <si>
    <t>Формирование речеязыковых и двигательных процессов у детей 6−7 лет с дизартрией</t>
  </si>
  <si>
    <t>Туманова Т.В.</t>
  </si>
  <si>
    <t>«Тема второй мировой войны в творчестве Ж.-П. Сартра»</t>
  </si>
  <si>
    <t>Грамматические средства выражения причины в научном и художественном тексте (на материале немецкого, итальянского и русского языков)</t>
  </si>
  <si>
    <t>Развитие творческой личности подростка и его певческой культуры средствами музыкального искусства</t>
  </si>
  <si>
    <t>Формирование вокально-исполнительской культуры подростков на основе русской вокальной музыки</t>
  </si>
  <si>
    <t xml:space="preserve">Грибкова О.В.
</t>
  </si>
  <si>
    <t xml:space="preserve">Традиции русской фортепианной школы в современной профессиональной системе подготовки педагогов-музыкантов
</t>
  </si>
  <si>
    <t>Формирование метапредметного компонента ИКТ-компетентности будущих учителей начальных классов при освоении предметной области «математика и информатика»</t>
  </si>
  <si>
    <t>Шутикова М.И</t>
  </si>
  <si>
    <t>Диалектные номинации домового, лешего и водяного: внутренняя форма, типология и символическое значение</t>
  </si>
  <si>
    <t>Переписка Б. Л. Пастернака и О. M. Фрейденберг в биографическом, культурном, историко-литературном контексте</t>
  </si>
  <si>
    <t>Матвеева И.И.</t>
  </si>
  <si>
    <t>Творчество К.В. Назарьевой как явление массовой литературы второй половины XIX века</t>
  </si>
  <si>
    <t>Беляева А.И.</t>
  </si>
  <si>
    <t>Эстетические мифологемы романа О. Уайльда «Портрет Дориана Грея»</t>
  </si>
  <si>
    <t>Особенности русского и немецкого образовательного дискурса (на материале официальных документов органов образования)</t>
  </si>
  <si>
    <t>Георгий Т.Х.</t>
  </si>
  <si>
    <t>Антрополингвистические аспекты сопоставительного исследования (на примере семантического поля «Успех» в английском и русском языках)</t>
  </si>
  <si>
    <t>Гринев С.В.</t>
  </si>
  <si>
    <t>Время и его реализация в темпоральной синтаксеме со значением утренних и вечерних частей суток в произведениях И. А. Бунина</t>
  </si>
  <si>
    <t>Жизненный и творческий путь Лидии Шелест: историко-литературный аспект</t>
  </si>
  <si>
    <t>Паремии-трансформы в интернет-коммуникации: структура, семантика, тематические группы</t>
  </si>
  <si>
    <t>Маркина Л.В.</t>
  </si>
  <si>
    <t>Социально-культурное сопровождение студенческой молодежи по формированию лидерских компетенций в организации досуговой деятельности</t>
  </si>
  <si>
    <t>Сергеева В.П.</t>
  </si>
  <si>
    <t>Социально-культурные условия развития навыков самоорганизации младших школьников в студии народного танца</t>
  </si>
  <si>
    <t>Опарина Н.А.</t>
  </si>
  <si>
    <t>Проектирование и реализация системы условий для инклюзивного среднего профессионального образования</t>
  </si>
  <si>
    <t>Формирование текстовых умений младших школьников на основе топоса «определение»</t>
  </si>
  <si>
    <t>Ассуирова Л.В.</t>
  </si>
  <si>
    <t>Экспланаторный потенциал лингвистической аксиологии: анализ академических дискурсивных практик</t>
  </si>
  <si>
    <t>Функциональный потенциал метафоры в дискурсе</t>
  </si>
  <si>
    <t xml:space="preserve">Гурулева Т.Л. </t>
  </si>
  <si>
    <t>«Формирование коммуникативных умений школьников на основе интерпретации мифологического текста»</t>
  </si>
  <si>
    <t>Десяева Н.Д.</t>
  </si>
  <si>
    <t>Профессионально ориентированная концепция учебного пособия для иноязычного образования в нелингвистическом вузе (немецкий язык)</t>
  </si>
  <si>
    <t>Куклина С.С.</t>
  </si>
  <si>
    <t>Методика обучения будущих преподавателей вуза лексическому компоненту социолингвистической компетенции (английский язык)</t>
  </si>
  <si>
    <t>Методика обучения студентов письменной интернет-коммуникации в сфере обиходно-бытового общения (китайский язык, начальный этап)</t>
  </si>
  <si>
    <t>Антропологические парадигмы в русской философии советского периода (1917−1991 гг.): историко-философский анализ.</t>
  </si>
  <si>
    <t>Гогиберидзе Г.М.</t>
  </si>
  <si>
    <t>Формирование готовности к онлайн-медиации магистрантов психолого-педагогического направления</t>
  </si>
  <si>
    <t>Смолянинова О.Г.</t>
  </si>
  <si>
    <t>Лопанова Елена Владимировна</t>
  </si>
  <si>
    <t>Модель смешанного обучения как средство формирования профессионально-коммуникативной компетенции курсантов вузов МЧС России</t>
  </si>
  <si>
    <t>Руденко-Моргун О.И.</t>
  </si>
  <si>
    <t>161</t>
  </si>
  <si>
    <t>Калинченко Дмитрий Юрьевич</t>
  </si>
  <si>
    <t>Электронные образовательные ресурсы как средство формирования информационной культуры младших школьников</t>
  </si>
  <si>
    <t>Алисов Е.А.</t>
  </si>
  <si>
    <t>Неумывакин Виктор Сергеевич</t>
  </si>
  <si>
    <t>Педагогическое сопровождение саморегуляции учебной деятельности старшеклассников в условиях профильного обучения</t>
  </si>
  <si>
    <t>Краузе Елена Николаевна</t>
  </si>
  <si>
    <t>Формирование языковых средств выражения временных отношений в письменной речи умственно отсталых школьников</t>
  </si>
  <si>
    <t>Моргачева Е.Н.</t>
  </si>
  <si>
    <t>Арарат-Исаева Мария Сергеевна</t>
  </si>
  <si>
    <t>Игровые технологии в обучении информатике учащихся 3−4 классов в школьном лагере</t>
  </si>
  <si>
    <t>Григорьев С.Г.</t>
  </si>
  <si>
    <t>Факова Марина Олеговна</t>
  </si>
  <si>
    <t>Использование информационных технологий для кластерной региональной дифференциации обучения студентов в системе трансграничного образования</t>
  </si>
  <si>
    <t>Данилин Михаил Вячеславович</t>
  </si>
  <si>
    <t>Методика обучения аудированию в условиях мультимодальной коммуникации с использованием аутентичных аудиовидеоматериалов (английский язык, среднее общее образование)</t>
  </si>
  <si>
    <t>Милованова Л.А.</t>
  </si>
  <si>
    <t>Маликова Мария Георгиевна</t>
  </si>
  <si>
    <t>Обучение младших школьников этикетному диалогу на основе принципа ориентации на риторический идеал</t>
  </si>
  <si>
    <t>Зиновьева Т.И.</t>
  </si>
  <si>
    <t>Дмитриева Елена Егоровна</t>
  </si>
  <si>
    <t>Педагогическая поддержка профессионального выбора обучающихся в условиях цифровой образовательной среды школы</t>
  </si>
  <si>
    <t>Еремин Сергей Владимирович</t>
  </si>
  <si>
    <t>Оптимизация структуры сельской общеобразовательной сети региона как фактор повышения доступности качественного общего образования</t>
  </si>
  <si>
    <t>Реморенко И.М.</t>
  </si>
  <si>
    <t>Блохина Наталья Александровна</t>
  </si>
  <si>
    <t>«Метафизика и онтология в аналитической философии XX — XXI вв.»</t>
  </si>
  <si>
    <t>Кожевников С.Б.</t>
  </si>
  <si>
    <t>Михайлов Николай Георгиевич</t>
  </si>
  <si>
    <t>ПРОЕКТИРОВАНИЕ ИНФОРМАЦИОННО-ОБРАЗОВАТЕЛЬНОГО ПРОСТРАНСТВА ДЛЯ СИСТЕМЫ НЕПРЕРЫВНОГО ФИЗКУЛЬТУРНОГО ОБРАЗОВАНИЯ</t>
  </si>
  <si>
    <t>не было защиты</t>
  </si>
  <si>
    <t>Ситкин Евгений Леонидович</t>
  </si>
  <si>
    <t>УПРОЩЕННО-КОГНИТИВНЫЕ ПРИЕМЫ РЕШЕНИЯ ЗАДАЧ СТЕРЕОМЕТРИИ КАК СРЕДСТВО РАЗВИТИЯ САМОСТОЯТЕЛЬНОЙ ДЕЯТЕЛЬНОСТИ УЧАЩИХСЯ</t>
  </si>
  <si>
    <t>Фетисова Евгения Владимировна</t>
  </si>
  <si>
    <t>МЕТОДИКА ДОВУЗОВСКОГО ОБУЧЕНИЯ МАТЕМАТИКЕ ИНОСТРАННЫХ СТУДЕНТОВ, ОБУЧАЮЩИХСЯ НА РУССКОМ ЯЗЫКЕ (МЕДИКО-БИОЛОГИЧЕСКИЙ ПРОФИЛЬ)</t>
  </si>
  <si>
    <t>Гусева Юлия Николаевна</t>
  </si>
  <si>
    <t>МУСУЛЬМАНЕ ПОВОЛЖЬЯ В СОВЕТСКИЙ ПЕРИОД ОТЕЧЕСТВЕННОЙ ИСТОРИИ (НА МАТЕРИАЛАХ НИЖЕГОРОДСКОЙ, САМАРСКОЙ, УЛЬЯНОВСКОЙ ОБЛАСТЕЙ)</t>
  </si>
  <si>
    <t>Юдина Анна Ивановна</t>
  </si>
  <si>
    <t>СОЦИАЛЬНО-ПЕДАГОГИЧЕСКАЯ КОНЦЕПЦИЯ ПРЕДУПРЕЖДЕНИЯ СОЦИАЛЬНОГО СИРОТСТВА: ТЕОРЕТИКО-МЕТОДОЛОГИЧЕСКИЕ ОСНОВАНИЯ, МЕТОДИКА И ТЕХНОЛОГИЯ</t>
  </si>
  <si>
    <t>УПРАВЛЕНИЕ СИСТЕМОЙ ПОВЫШЕНИЯ КВАЛИФИКАЦИИ ГОСУДАРСТВЕННЫХ ГРАЖДАНСКИХ СЛУЖАЩИХ</t>
  </si>
  <si>
    <t xml:space="preserve"> 13.00.08</t>
  </si>
  <si>
    <t>ТЕХНОЛОГИЯ ПЕРСОНИФИЦИРОВАННОГО ПОВЫШЕНИЯ КВАЛИФИКАЦИИ ПЕДАГОГИЧЕСКИХ РАБОТНИКОВ СИСТЕМЫ ПРОФЕССИОНАЛЬНОГО ОБРАЗОВАНИЯ</t>
  </si>
  <si>
    <t>Фадеева Татьяна Михайловна</t>
  </si>
  <si>
    <t>СЛОЖНЫЙ ЭПИТЕТ – ЯДЕРНАЯ ЕДИНИЦА ХУДОЖЕСТВЕННОГО ПРОСТРАНСТВА В РУССКОМ ЯЗЫКЕ</t>
  </si>
  <si>
    <t>ФОРМИРОВАНИЕ СРЕДСТВ РЕЧЕВОГО ОБЩЕНИЯ У ДЕТЕЙ ДОШКОЛЬНОГО ВОЗРАСТА С НЕДОРАЗВИТИЕМ РЕЧИ</t>
  </si>
  <si>
    <t>РАЗВИТИЕ МЕЖЛИЧНОСТНЫХ ОТНОШЕНИЙ СЛАБОСЛЫШАЩИХ ДЕТЕЙ МЛАДШЕГО ШКОЛЬНОГО ВОЗРАСТА В ПРОЦЕССЕ ВНЕКЛАССНОЙ РАБОТЫ</t>
  </si>
  <si>
    <t>Набокина Марина Евгеньевна</t>
  </si>
  <si>
    <t>МОСКОВСКОЕ РЕЛИГИОЗНО-ФИЛОСОФСКОЕ ОБЩЕСТВО ПАМЯТИ ВЛАДИМИРА СОЛОВЬЕВА (1905-1918 Г.Г.)</t>
  </si>
  <si>
    <t>Ильченко Дмитрий Николаевич</t>
  </si>
  <si>
    <t>ИНФОРМАЦИОННО-КОММУНИКАЦИОННЫЕ РЕВОЛЮЦИИ КАК ФАКТОР ФОРМИРОВАНИЯ «ЧЕЛОВЕКА ИНФОРМАЦИОННОГО»</t>
  </si>
  <si>
    <t>Анкудинова Полина Михайловна</t>
  </si>
  <si>
    <t>ЭВОЛЮЦИОННОЕ СТАНОВЛЕНИЕ ЧЕЛОВЕКА В ФИЛОСОФСКО-АНТРОПОЛОГИЧЕСКИХ КОНЦЕПЦИЯХ ХХ ВЕКА: МИРОВОЗЗРЕНЧЕСКИЙ АСПЕКТ</t>
  </si>
  <si>
    <t>Хомякова Дарья Александровна</t>
  </si>
  <si>
    <t>ФОРМИРОВАНИЕ УНИВЕРСАЛЬНЫХ УЧЕБНЫХ ДЕЙСТВИЙ КАК ОСНОВЫ МЕТАПРЕДМЕТНЫХ ОБРАЗОВАТЕЛЬНЫХ РЕЗУЛЬТАТОВ УЧАЩИХСЯ ОСНОВНОЙ ШКОЛЫ В ПРОЦЕССЕ РЕШЕНИЯ ЗАДАЧ ПО ИНФОРМАТИКЕ</t>
  </si>
  <si>
    <t>Заславский Алексей Андреевич</t>
  </si>
  <si>
    <t>МЕТОДИКА ДИФФЕРЕНЦИРОВАННОГО ОБУЧЕНИЯ ИНФОРМАТИКЕ В СИСТЕМЕ СРЕДНЕГО ПРОФЕССИОНАЛЬНОГО ОБРАЗОВАНИЯ, ОСНОВАННАЯ НА ИСПОЛЬЗОВАНИИ ТЕЛЕКОММУНИКАЦИОННОЙ БАЗЫ УЧЕБНЫХ МАТЕРИАЛОВ</t>
  </si>
  <si>
    <t>Кузнецов Алексей Николаевич</t>
  </si>
  <si>
    <t>МУЗЫКАЛЬНО-ТЕАТРАЛЬНАЯ ДЕЯТЕЛЬНОСТЬ КАК ФАКТОР РАЗВИТИЯ НАВЫКОВ СОЦИАЛЬНОЙ АДАПТАЦИИ У МЛАДШИХ ШКОЛЬНИКОВ</t>
  </si>
  <si>
    <t>Смотрова Елена Владимировна</t>
  </si>
  <si>
    <t>ИНТЕГРАТИВНЫЙ ПОДХОД К ФОРМИРОВАНИЮ У МЛАДШИХ ШКОЛЬНИКОВ ЦЕЛОСТНОГО ПРЕДСТАВЛЕНИЯ ОБ ИСКУССТВЕ (НА МАТЕРИАЛЕ УРОКОВ МУЗЫКИ В ШКОЛЕ)</t>
  </si>
  <si>
    <t>Лавриненко Ирина Юрьевна</t>
  </si>
  <si>
    <t>СПЕЦИФИКА ЯЗЫКОВОЙ ОБЪЕКТИВАЦИИ КОНЦЕПТОВ РАЗУМА И ЧУВСТВА В ФИЛОСОФСКОМ ДИСКУРСЕ ФРЭНСИСА БЭКОНА</t>
  </si>
  <si>
    <t>Кучеренко Александр Владимирович</t>
  </si>
  <si>
    <t>МЕСТО И РОЛЬ ОБЩЕЗНАЧИМЫХ МОРАЛЬНЫХ ПРИНЦИПОВ И. КАНТА В СОВРЕМЕННОЙ СОЦИАЛЬНОЙ ДЕЙСТВИТЕЛЬНОСТИ</t>
  </si>
  <si>
    <t>Абрамова Елена Ивановна</t>
  </si>
  <si>
    <t>КЕЛЬТИЦИЗМЫ В АНГЛИЙСКОМ ЯЗЫКЕ УЭЛЬСА, ИРЛАНДИИ И ШОТЛАНДИИ: СЕМАНТИКА И КОММУНИКАТИВНЫЕ СИТУАЦИИ ИСПОЛЬЗОВАНИЯ</t>
  </si>
  <si>
    <t>Потапова Галина Александровна</t>
  </si>
  <si>
    <t>ФУНКЦИОНИРОВАНИЕ ИНОЯЗЫЧНЫХ МОРФЕМ В РУССКОМ ЯЗЫКЕ НА РУБЕЖЕ XX XXI ВЕКОВ</t>
  </si>
  <si>
    <t>Кабанов Игорь Сергеевич</t>
  </si>
  <si>
    <t>ПСИХОЛОГИЧЕСКИЕ ОСОБЕННОСТИ ЗАЩИТНОГО ПОВЕДЕНИЯ У ДЕТЕЙ ДОШКОЛЬНОГО ВОЗРАСТА, ВОСПИТЫВАЮЩИХСЯ В РАЗЛИЧНЫХ СОЦИАЛЬНЫХ УСЛОВИЯХ</t>
  </si>
  <si>
    <t>Евтеева Мария Юрьевна</t>
  </si>
  <si>
    <t>МОДЕЛИРОВАНИЕ СЕМАНТИЧЕСКОЙ СТРУКТУРЫ ГЛАГОЛОВ ШИРОКОЙ СЕМАНТИКИ С ОБЩИМ ЗНАЧЕНИЕМ "ДЕЛАТЬ" В ЕСТЕССТВЕННОМ ЯЗЫКЕ</t>
  </si>
  <si>
    <t>Ключников Александр Валерьевич</t>
  </si>
  <si>
    <t>ПОСТРОЕНИЕ УЧЕБНОГО ПРОЦЕССА ПО ПРЕДМЕТУ "ФИЗИЧЕСКАЯ КУЛЬТУРА" КУРСАНТОВ ИНЖЕНЕРНЫХ ИНСТИТУТОВ МИНИСТЕРСТВА ПО ЧРЕЗВЫЧАЙНЫМ СИТУАЦИЯМ РЕСПУБЛИКИ БЕЛАРУСЬ</t>
  </si>
  <si>
    <t>Никитин Сергей Евгеньевич</t>
  </si>
  <si>
    <t>ФИЗИЧЕСКАЯ ПОДГОТОВКА УЧАЩИХСЯ НАЧАЛЬНОЙ ШКОЛЫ НА ЗАНЯТИЯХ ВОЛЕЙБОЛОМ В СИСТЕМЕ ДОПОЛНИТЕЛЬНОГО ОБРАЗОВАНИЯ</t>
  </si>
  <si>
    <t>Черепякин Роман Семенович</t>
  </si>
  <si>
    <t>УПРАВЛЕНИЕ ПОДГОТОВКОЙ ВЫСОКОКВАЛИФИЦИРОВАННЫХ ДЕСЯТИБОРЦЕВ В ГОДИЧНОМ ЦИКЛЕ НА ОСНОВЕ ИНФОРМАЦИОННОЙ БАЗЫ ДАННЫХ</t>
  </si>
  <si>
    <t>Никитина Алесия Львовна</t>
  </si>
  <si>
    <t>ФОРМИРОВАНИЕ ПРОФЕССИОНАЛЬНОЙ КОМПЕТЕНТНОСТИ СТУДЕНТОВ В СРЕДНЕМ ПРОФЕССИОНАЛЬНОМ ОБРАЗОВАНИИ ПОСРЕДСТВОМ ПОСТРОЕНИЯ И АНАЛИЗА МАТЕМАТИЧЕСКИХ МОДЕЛЕЙ ПРИКЛАДНЫХ ЗАДАЧ ПРОФЕССИОНАЛЬНОЙ ДЕЯТЕЛЬНОСТИ</t>
  </si>
  <si>
    <t>Квитко Елена Сергеевна</t>
  </si>
  <si>
    <t>МЕТОДИКА ОБУЧЕНИЯ МАТЕМАТИКЕ В 5-6 КЛАССАХ, ОРИЕНТИРОВАННАЯ НА ФОРМИРОВАНИЕ УНИВЕРСАЛЬНЫХ УЧЕБНЫХ ДЕЙСТВИЙ</t>
  </si>
  <si>
    <t xml:space="preserve">13.00.02 </t>
  </si>
  <si>
    <t>Вороничев Олег Евгеньевич</t>
  </si>
  <si>
    <t>КАЛАМБУР КАК ФЕНОМЕН РУССКОЙ ЭКСПРЕССИВНОЙ РЕЧИ</t>
  </si>
  <si>
    <t>Тарасова Любовь Викторовна</t>
  </si>
  <si>
    <t>СИСТЕМА КОМПЛЕКСНОЙ ОЦЕНКИ ФУНКЦИОНАЛЬНОГО СОСТОЯНИЯ И ФИЗИЧЕСКОЙ ПОДГОТОВЛЕННОСТИ ЮНЫХ И КВАЛИФИЦИРОВАННЫХ СТРЕЛКОВ ИЗ ЛУКА В ПРОЦЕССЕ МНОГОЛЕТНЕЙ ПОДГОТОВКИ</t>
  </si>
  <si>
    <t>Егорычева Элина Викторовна</t>
  </si>
  <si>
    <t>ТЕХНОЛОГИЯ ПРИМЕНЕНИЯ СРЕДСТВ ОЗДОРОВИТЕЛЬНОЙ ФИЗИЧЕСКОЙ КУЛЬТУРЫ НА ЗАНЯТИЯХ СО СТУДЕНТКАМИ СПЕЦИАЛЬНОГО УЧЕБНОГО ОТДЕЛЕНИЯ</t>
  </si>
  <si>
    <t>Гусейнова Наталия Александровна</t>
  </si>
  <si>
    <t>СОВРЕМЕННАЯ РОССИЙСКАЯ ЭРГОНИМИЯ В АСПЕКТЕ ИНОЯЗЫЧНЫХ ЗАИМСТВОВАНИЙ</t>
  </si>
  <si>
    <t xml:space="preserve">10.02.01 </t>
  </si>
  <si>
    <t>Аристархова Ольга Сергеевна</t>
  </si>
  <si>
    <t>ЯЗЫКОВЫЕ ОСОБЕННОСТИ ДНЕВНИКОВ РУССКИХ ФИЛОСОФОВ</t>
  </si>
  <si>
    <t>Бут Анна Сергеевна</t>
  </si>
  <si>
    <t>ЛЕКСИКО-СЕМАНТИЧЕСКОЕ ПОЛЕ «ПОНИМАНИЕ» В ДРАМАТУРГИЧЕСКОМ ТЕКСТЕ А.П. ЧЕХОВА</t>
  </si>
  <si>
    <t>Свиридов Павел Владимирович</t>
  </si>
  <si>
    <t>ФОРМИРОВАНИЕ НАВЫКОВ ЭСТРАДНОГО ВОКАЛА (НА МАТЕРИАЛЕ РАБОТЫ С МОЛОДЕЖЬЮ В КУЛЬТУРНО-ДОСУГОВЫХ УЧРЕЖДЕНИЯХ)</t>
  </si>
  <si>
    <t>Гаркуша Анастасия Александровна</t>
  </si>
  <si>
    <t>КОММУНИКАТИВНАЯ ОРГАНИЗАЦИЯ ДИАЛОГА ХУДОЖЕСТВЕННОГО ДИСКУРСА (НА МАТЕРИАЛЕ СОВРЕМЕННОЙ ФРАНЦУЗСКОЙ ЛИТЕРАТУРЫ)</t>
  </si>
  <si>
    <t>Чозгиян Ольга Павловна</t>
  </si>
  <si>
    <t>ФОРМИРОВАНИЕ СУБЪЕКТНОЙ ПРОФЕССИОНАЛЬНОЙ ПОЗИЦИИ У СТУДЕНТОВ ПЕДАГОГИЧЕСКОГО КОЛЛЕДЖА</t>
  </si>
  <si>
    <t>Нижних Игорь Константинович</t>
  </si>
  <si>
    <t>ФОРМИРОВАНИЕ ОСНОВ ПРАВОВОЙ КУЛЬТУРЫ У СТАРШИХ ПОДРОСТКОВ ГРУППЫ РИСКА СРЕДСТВАМИ ИГРОВОЙ ДЕЯТЕЛЬНОСТИ</t>
  </si>
  <si>
    <t>Аксенов Алексей Михайлович</t>
  </si>
  <si>
    <t>Система межведомственного педагогического взаимодействия по защите прав воспитанников интернатных учреждений</t>
  </si>
  <si>
    <t>Степашкина Евгения Сергеевна</t>
  </si>
  <si>
    <t>Окказиональное слово в публицистике А. И. Солженицына</t>
  </si>
  <si>
    <t>10.02.01.</t>
  </si>
  <si>
    <t>Захарченко Алексей Владимирович</t>
  </si>
  <si>
    <t>Экономическая деятельность НКВД-МВД СССР в Поволжье в 1937-1953 гг. (историческое исследование)</t>
  </si>
  <si>
    <t>Бинюкова Ирина Сергеевна</t>
  </si>
  <si>
    <t>Предпосылки становления и сущность понятия «социальный капитал» (философский анализ)</t>
  </si>
  <si>
    <t>отр</t>
  </si>
  <si>
    <t>Мартыненкова Марианна Геннадьевна</t>
  </si>
  <si>
    <t>Вербальные и невербальные перлокутивные факторы телевизионных cообщений (на примере новостного политического дискурса)</t>
  </si>
  <si>
    <t>Федорова Римма Владимировна</t>
  </si>
  <si>
    <t>Языковая объективация категории проспективности</t>
  </si>
  <si>
    <t>Попкова Татьяна Дмитриевна</t>
  </si>
  <si>
    <t>Мир Детства в контексте философской антропологии</t>
  </si>
  <si>
    <t>Лизанец Ирина Александровна</t>
  </si>
  <si>
    <t>Совершенствование профессиональных компетенций педагога-музыканта в контексте интеграции искусств</t>
  </si>
  <si>
    <t>Чистюхина Елена Владимировна</t>
  </si>
  <si>
    <t>Формирование художественной культуры обучающейся молодежи (на материалах работы досуговых центров вузов г.Орла)</t>
  </si>
  <si>
    <t>Новикова Юлия Борисовна</t>
  </si>
  <si>
    <t>Практико-ориентированный подход к профессиональной подготовке британского учителя (конец ХХ-начало ХХI вв.)</t>
  </si>
  <si>
    <t>Барсуков Игорь Сергеевич</t>
  </si>
  <si>
    <t>Диалектика труда в философской системе Г.В.Ф. Гегеля</t>
  </si>
  <si>
    <t>Лагутина Нина Федоровна</t>
  </si>
  <si>
    <t>Воспитание ценностных ориентиров «доброта» и «красота» у детей дошкольного возраста в условиях взаимодействия педагогов детского сада и семьи</t>
  </si>
  <si>
    <t>Байменова Айгуль Куанышевна</t>
  </si>
  <si>
    <t>Формирование выразительности речи как компонента коммуникативной культуры будущего учителя</t>
  </si>
  <si>
    <t>Бурлакова Ирина Ивановна</t>
  </si>
  <si>
    <t>Управление качеством профессиональной подготовки учителя иностранного языка</t>
  </si>
  <si>
    <t>Богданова Маргарита Александровна</t>
  </si>
  <si>
    <t>«Форма, семантика и функции лексемы ХОРОШО»</t>
  </si>
  <si>
    <t>Дрошнев Денис Дмитриевич</t>
  </si>
  <si>
    <t>«Роль музыкальной лексики в творчестве В. Ф. Одоевского: семантический, когнитивный, стилистический аспекты»</t>
  </si>
  <si>
    <t>Казарина Вера Викторовна</t>
  </si>
  <si>
    <t>«Педагогическое сопровождение развития социальной компетентности подростков с проявлениями одарённости»</t>
  </si>
  <si>
    <t>Солостина Татьяна Анатольевна</t>
  </si>
  <si>
    <t>«Обеспечение качества образования студентов средствами самостоятельной работы»</t>
  </si>
  <si>
    <t xml:space="preserve"> Конорев Максим Эдуардович</t>
  </si>
  <si>
    <t>«Виртуальный исторический архив как средство информатизации исторического образования при подготовке бакалавров в вузе»</t>
  </si>
  <si>
    <t xml:space="preserve"> Ковпак Ирина Олеговна</t>
  </si>
  <si>
    <t>«Методика обучения элементам стохастики в курсе математики 5-6 классов, реализующая требования ФГОС основного общего образования»</t>
  </si>
  <si>
    <t>Князева Галина Львовна</t>
  </si>
  <si>
    <t>«Развитие способности к творческой интерпретации у будущих педагогов-музыкантов: формы и методы»</t>
  </si>
  <si>
    <t>Тельманова Анастасия Сергеевна</t>
  </si>
  <si>
    <t>«Социально-культурное развитие личности подростка в интеграционной деятельности школьного музея»</t>
  </si>
  <si>
    <t>Хворонова Галина Васильевна</t>
  </si>
  <si>
    <t>«Спортивная ориентация детей в условиях летнего оздоровительного лагеря»</t>
  </si>
  <si>
    <t>Сорокина Елена Валентиновна</t>
  </si>
  <si>
    <t>«Организационно-методическая модель подготовки студенток в секции спортивного ориентирования в вузе»</t>
  </si>
  <si>
    <t>Шпилева Юлия Владимировна</t>
  </si>
  <si>
    <t>«Образные поля в орнаментальной прозе (на материале произведений русской литературы первой трети XX века)»</t>
  </si>
  <si>
    <t>Рыкин Евгений Юрьевич</t>
  </si>
  <si>
    <t>«Сочетания с творительным ограничения как средство выражения оценки в древнерусском тексте»</t>
  </si>
  <si>
    <t xml:space="preserve"> Холодова Дарья Дмитриевна</t>
  </si>
  <si>
    <t>«Предикаты “бесперспективного протекания”: семантический и прагматический анализ»</t>
  </si>
  <si>
    <t>10.02.19.</t>
  </si>
  <si>
    <t xml:space="preserve">Елисеева Ольга Александровна </t>
  </si>
  <si>
    <t>«Концептуализация тактильных ощущений, связанных с восприятием поверхности объекта»</t>
  </si>
  <si>
    <t>Ляпина Мария Юрьевна</t>
  </si>
  <si>
    <t>«Оптимизация процесса музицирования подростков на фортепиано и синтезаторе»</t>
  </si>
  <si>
    <t>Тюменева Татьяна Сергеевна</t>
  </si>
  <si>
    <t>«Артистизм педагога-музыканта в системе его профессиональных компетенций»</t>
  </si>
  <si>
    <t>Васенин Георгий Андреевич</t>
  </si>
  <si>
    <t>«Непрерывность процесса физического воспитания в школе "полного дня"на основе системного построения больших и малых форм занятий»</t>
  </si>
  <si>
    <t>Мезенцева Ольга Александровна</t>
  </si>
  <si>
    <t>«Психофизиологическая адаптация студентов-бакалавров младших и старших курсов с учетом их ценностных ориентаций»</t>
  </si>
  <si>
    <t>03.03.01.</t>
  </si>
  <si>
    <t>Воробьёва Наталья Юрьевна</t>
  </si>
  <si>
    <t>«Иноязычные элементы в произведениях Николая Гумилёва»</t>
  </si>
  <si>
    <t>Полозова Оксана Владимировна</t>
  </si>
  <si>
    <t>"Формирование социальной компетентности у детей старшего дошкольного возраста с общим недоразвитием речи в проектной деятельности"</t>
  </si>
  <si>
    <t>Мичкова Юлия Дмитриевна</t>
  </si>
  <si>
    <t xml:space="preserve">"Формирование лексико-семантических представлений о слове у учащихся начальных классов с недоразвитием речи" </t>
  </si>
  <si>
    <t>Махнырёв Антон Леонидович</t>
  </si>
  <si>
    <t>Роль и место исторических юбилеев в общественно-политической жизни СССР (1945–1964 гг.)</t>
  </si>
  <si>
    <t>«Формирование социальной компетентности у детей старшего дошкольного возраста с общим недоразвитием речи в проектной деятельности»</t>
  </si>
  <si>
    <t>Сабирова Ирина Александровна</t>
  </si>
  <si>
    <t>«Метапредметный подход к подготовке стрелков-пистолетчиков в системе многолетней тренировки»</t>
  </si>
  <si>
    <t>Зубкова Лариса Юрьевна</t>
  </si>
  <si>
    <t>«Оптимизация процесса эстетического развития детей 3-4 лет на занятиях музыкой в детской школе искусств»</t>
  </si>
  <si>
    <t>Бежина Ирина Николаевна</t>
  </si>
  <si>
    <t>«Методика развития профессионально- значимых качеств личности старшеклассников в обучении информатике на углублённом уровне»</t>
  </si>
  <si>
    <t>Белов Александр Анатольевич</t>
  </si>
  <si>
    <t>«Формирование готовности бакалавра к социально-воспитательной деятельности в детском оздоровительном учреждении»</t>
  </si>
  <si>
    <t>Смородинова Мария Васильевна</t>
  </si>
  <si>
    <t>«Формирование предметных компетенций учащихся основного общего образования»</t>
  </si>
  <si>
    <t>Горнаева Мария Юрьевна</t>
  </si>
  <si>
    <t>«Формирование интеллектуальных умений младших школьников на фасилитативной основе»</t>
  </si>
  <si>
    <t>Баранова Ольга Николаевна</t>
  </si>
  <si>
    <t>«Cубъективное значение слов, обозначающих морально-нравственные ценности (психолингвистический аспект)»</t>
  </si>
  <si>
    <t>Абрамов Руслан Васильевич</t>
  </si>
  <si>
    <t>«Моделирование содержания и организации олимпийского образования младших школьников с применением информационно-коммуникационных технологий»</t>
  </si>
  <si>
    <t>Сызранова Галина Юрьевна</t>
  </si>
  <si>
    <t>«Употребление субстантивированных причастий в современном русском языке»</t>
  </si>
  <si>
    <t>Хлупина Мария Александровна</t>
  </si>
  <si>
    <t>«Особенности языковой личности С.Д. Довлатова»</t>
  </si>
  <si>
    <t>Шведов Денис Николаевич</t>
  </si>
  <si>
    <t>«Ранние признаки психофизиологических нарушений у студентов-бакалавров в процессе учебной деятельности»</t>
  </si>
  <si>
    <t>Борбодько Людмила Александровна</t>
  </si>
  <si>
    <t>«Авторский метатекст как ориентирующая система в коммуникативном пространстве театрального дискурса»</t>
  </si>
  <si>
    <t>Рыбакова Елена Александровна</t>
  </si>
  <si>
    <t>«Лингвистические аспекты игры слов в языке современной немецкой молодёжи»</t>
  </si>
  <si>
    <t>10.02.04.</t>
  </si>
  <si>
    <t>Куракина Светлана Николаевна</t>
  </si>
  <si>
    <t>«Формирование языка-посредника правового общения институтов Евросоюза в условиях многоязычия»</t>
  </si>
  <si>
    <t>Цыпленкова Евгения Сергеевна</t>
  </si>
  <si>
    <t>«Управление подготовкой квалифицированных прыгунов тройным на основе информационной базы данных специальной подготовленности»</t>
  </si>
  <si>
    <t>Мосина Евгения Игоревна</t>
  </si>
  <si>
    <t>«Индивидуализация технической подготовки легкоатлетов-прыгунов на этапе высшего спортивного мастерства»</t>
  </si>
  <si>
    <t>Колесникова Екатерина Сергеевна</t>
  </si>
  <si>
    <t>«Формирование у детей старшего дошкольного возраста способностей к дифференцировкам мышечных усилий в процессе физического воспитания»</t>
  </si>
  <si>
    <t>Бурцева Екатерина Евгеньевна</t>
  </si>
  <si>
    <t>«Всесословное и сословное самоуправление в городах Тульской губернии в последней трети XIX – начале XX вв.»</t>
  </si>
  <si>
    <t>Макаренко Максим Вячеславович</t>
  </si>
  <si>
    <t>«Вступление Австрийской Республики в Европейский Союз и её экономическое сотрудничество с Российской Федерацией в контексте отношений ЕС - РФ»</t>
  </si>
  <si>
    <t>Федосеева Марина Васильевна</t>
  </si>
  <si>
    <t>«Сетевые сообщества как средство организации ученического самоуправления»</t>
  </si>
  <si>
    <t>Соколова Ольга Викторовна</t>
  </si>
  <si>
    <t>«Развитие профессиональной компетентности будущих экономистов в процессе обучения дисциплине «Информационные технологии в экономике»</t>
  </si>
  <si>
    <t>Ефимова наталия Сергеевна</t>
  </si>
  <si>
    <t>«Теория и практика формирования личностной готовности студентов технических вузов к безопасной профессиональной деятельности»</t>
  </si>
  <si>
    <t>Хмелёва Евгения Павловна</t>
  </si>
  <si>
    <t>«Психолого - педагогический отбор борцов-самбистов на этап начальной подготовки в школу олимпийского резерва»</t>
  </si>
  <si>
    <t>Носков Сергей Александрович</t>
  </si>
  <si>
    <t>«Личностно-ориентированная технология начальной подготовки самбистов 10-12 лет»</t>
  </si>
  <si>
    <t>Гордеев Александр Валерьевич</t>
  </si>
  <si>
    <t>«Методика непрерывной информационно-технологической подготовки студентов – будущих документоведов на гуманитарных факультетах педагогического вуза»</t>
  </si>
  <si>
    <t>Герасимова Елена Константиновна</t>
  </si>
  <si>
    <t>«Методика разработки электронных учебных материалов на основе сервисов Web 2.0 в условиях реализации ФГОС общего образования»</t>
  </si>
  <si>
    <t>Димитрова Евгения Николаевна</t>
  </si>
  <si>
    <t>«Формирование органов законодательной власти в Красноярском крае (1993-2007 гг.)»</t>
  </si>
  <si>
    <t xml:space="preserve"> Антонова Наталья Викторовна</t>
  </si>
  <si>
    <t>«Формирование когнитивной структуры значения слова. Онтогенетический аспект»</t>
  </si>
  <si>
    <t>Соседова Варвара Сергеевна</t>
  </si>
  <si>
    <t xml:space="preserve">«Лингвокультурный концепт Stiff Upper Lip в английской языковой картине мира» </t>
  </si>
  <si>
    <t>Чукарькова Ольга Владимировна</t>
  </si>
  <si>
    <t>«Звукоизобразительная природа фоностилистических приемов англоязычного рекламного текста (экспериментальное исследование)»</t>
  </si>
  <si>
    <t>Постольник Юлия Александровна</t>
  </si>
  <si>
    <t>«Формирование профессиональных компетенций студенток на занятиях плаванием средствами водных видов спорта»</t>
  </si>
  <si>
    <t>Гришина Татьяна Сергеевна</t>
  </si>
  <si>
    <t>«Компетентностный подход к занятиям по физической культуре с детьми-сиротами на основе игровой методики»</t>
  </si>
  <si>
    <t>Вайсвалавичене Валентина Юрьевна</t>
  </si>
  <si>
    <t>«Структура средств, методов и условий развития двигательных способностей у детей старшего дошкольного возраста 5-7 лет»</t>
  </si>
  <si>
    <t>Ефремова Людмила Васильевна</t>
  </si>
  <si>
    <t>«Грамматические и функционально-семантические особенности предсказания (на материале русских пословиц)»</t>
  </si>
  <si>
    <t xml:space="preserve"> Петрова Оксана Олеговна</t>
  </si>
  <si>
    <t>«Культурно-идеологические созначения в лексической семантике» (на материале основных толковых словарей русского языка XIX – начала XXI вв.)»</t>
  </si>
  <si>
    <t>Абдульмянова Диана Рустамовна</t>
  </si>
  <si>
    <t xml:space="preserve">«Моделирование межличностного взаимодействия в интернет-коммуникации: экспериментальное исследование» </t>
  </si>
  <si>
    <t>Машошина Виктория Сергеевна</t>
  </si>
  <si>
    <t>«Способы языковой объективации абстрактных концептов в американской художественной литературе (на материале романа Г. Мелвилла «Моби Дик, или Белый Кит»»</t>
  </si>
  <si>
    <t xml:space="preserve"> Ерофеева Мария Александровна</t>
  </si>
  <si>
    <t xml:space="preserve">
«Формирование профессиональной готовности студентов к гендерному воспитанию школьников на основе комплексно-интегративного подхода»</t>
  </si>
  <si>
    <t>Пронина Наталья Игоревна</t>
  </si>
  <si>
    <t>«Совершенствование организационно-педагогической деятельности учителя физической культуры средствами технологии менеджмента в средней общеобразовательной школе»</t>
  </si>
  <si>
    <t>Козлова Мария Александровна</t>
  </si>
  <si>
    <t>«Формирование мотивации учащихся коррекционных общеобразовательных учреждений к занятиям адаптивной физической культурой»</t>
  </si>
  <si>
    <t>Язепова Оксана Викторовна</t>
  </si>
  <si>
    <t>«Адекватность учебной нагрузки в физической подготовке студентов высших учебных заведений водного транспорта требованиям служебной деятельности»</t>
  </si>
  <si>
    <t>Куприянов Алексей Владимирович</t>
  </si>
  <si>
    <t>«Англо-индийская интервенция в Закаспийском крае в 1918‒1919 гг.»</t>
  </si>
  <si>
    <t>Иванова Виктория Геннадьевна</t>
  </si>
  <si>
    <t>“Лингвокультурологические особенности концепта «UNDERSTATEMENT» в современном английском языке”</t>
  </si>
  <si>
    <t>Лукошус Оксана Геннадьевна</t>
  </si>
  <si>
    <t>«Проблема выделения инварианта в семантической структуре многозначных прилагательных с общим значением настоящий»</t>
  </si>
  <si>
    <t>Мюллер Кристиане Сабине</t>
  </si>
  <si>
    <t>«Речевые стратегии дискурса антисемитизма в учебной литературе Германии ХХ в.»</t>
  </si>
  <si>
    <t>Коверина Мария Сергеевна</t>
  </si>
  <si>
    <t>«Стратегии и тактики жанра телевизионного ток-шоу (на материале программы «Пусть говорят»)»</t>
  </si>
  <si>
    <t>Красина Марина Радиевна</t>
  </si>
  <si>
    <t>«Герой «незамеченного поколения» в романах В.В. Набокова («Приглашение на казнь», «Под знаком незаконнорожденных»)»</t>
  </si>
  <si>
    <t>10.01.01.</t>
  </si>
  <si>
    <t>Лушина Анастасия Андреевна</t>
  </si>
  <si>
    <t>«Развитие когнитивной сферы подростков на занятиях фортепиано в условиях дополнительного образования»</t>
  </si>
  <si>
    <t>«Управление качеством профессиональной подготовки студентов – будущих учителей иностранного языка»</t>
  </si>
  <si>
    <t>Ершкова Екатерина Викторовна</t>
  </si>
  <si>
    <t>«Оздоровительная физическая культура женщин первого зрелого возраста на основе применения упражнений с локальными отягощениями»</t>
  </si>
  <si>
    <t>Лотоненко Андрей Андреевич</t>
  </si>
  <si>
    <t>«Пространство физической культуры и спорта лётчиков в условиях центра подготовки авиационного персонала»</t>
  </si>
  <si>
    <t xml:space="preserve">Борисевич Сергей Александрович
</t>
  </si>
  <si>
    <t xml:space="preserve">
«Функциональные свойства кожи при занятиях спортом»
</t>
  </si>
  <si>
    <t>Евстюхина Надежда Александровна</t>
  </si>
  <si>
    <t>"Педагогические аспекты формирования оптимальной  биомеханической структуры     соревновательного упражнения толчок в тяжелой атлетике"</t>
  </si>
  <si>
    <t>Детушев Иван Васильевич</t>
  </si>
  <si>
    <t>«Фундаментализация математической подготовки студентов экономических специальностей ВУЗов на основе профессиональной направленности обучения»</t>
  </si>
  <si>
    <t xml:space="preserve"> Бежевец Дмитрий Александрович</t>
  </si>
  <si>
    <t>«Комплексный подход к духовно-нравственному воспитанию младших школьников и подростков»</t>
  </si>
  <si>
    <t xml:space="preserve"> Евграфова Екатерина Вадимовна</t>
  </si>
  <si>
    <t>«Социально-педагогическое сопровождение бакалавров в условиях образовательного консорциума»</t>
  </si>
  <si>
    <t>Журавлёва Анна Петровна</t>
  </si>
  <si>
    <t>«Переосмысление мифа о Земле Обетованной в творчестве Джеймса Фенимора Купера»</t>
  </si>
  <si>
    <t>Бородина Софья Николаевна</t>
  </si>
  <si>
    <t>«Прагматический механизм реализации слухов в современном английском, французском и русском медиадискурсе»</t>
  </si>
  <si>
    <t>Шишкин Константин Георгиевич</t>
  </si>
  <si>
    <t>«Переписка как свидетельство литературных интенций Грэма Грина»</t>
  </si>
  <si>
    <t>Камень Марина Емельяновна</t>
  </si>
  <si>
    <t>«Формирование основ информационно-коммуникационной культуры младших школьников»</t>
  </si>
  <si>
    <t>отрицательное решение</t>
  </si>
  <si>
    <t>«Философско-методологические аспекты исследования национальных культур в трудах европейских и российских мыслителей»</t>
  </si>
  <si>
    <t>Салихов Сергей Валерьевич</t>
  </si>
  <si>
    <t xml:space="preserve">«Использование дистанционных технологий и моделей программно-аппаратных комплексов для повышения квалификации пограничников в области информатики»
</t>
  </si>
  <si>
    <t>Попов Николай Иванович</t>
  </si>
  <si>
    <t>«Технологии предметного обучения будущих математиков в университете»</t>
  </si>
  <si>
    <t>Истомин Иван Петрович</t>
  </si>
  <si>
    <t>«Совершенствование обучения школьников представлению информации на уроках информатики»</t>
  </si>
  <si>
    <t>«Сопоставительный анализ фразеологических единиц, характеризующих внешность человека в английском и русском языках (структурный и семантический аспекты)»</t>
  </si>
  <si>
    <t>Якушевич Ирина Викторовна</t>
  </si>
  <si>
    <t>«Семантико-семиотическая модель символа и его языковое варьирование в поэтическом тексте (на материале русской поэзии XIX-XX вв.)»</t>
  </si>
  <si>
    <t>Лыкова-Унковская Екатерина  Сергеевна</t>
  </si>
  <si>
    <t>«Технология формирования социально-бытовой компетентности младших школьников с легкой умственной отсталостью в условиях взаимодействия семьи и школы»</t>
  </si>
  <si>
    <t>Галкина Вера Александровна</t>
  </si>
  <si>
    <t>«Технология формирования готовности к самоконтролю у младших школьников с легкой умственной отсталостью»</t>
  </si>
  <si>
    <t>«Лирика Н. А. Павлович в контексте поэзии русского символизма (на материале сборников «Берег» и «Золотые ворота»)»</t>
  </si>
  <si>
    <t>Беляева Анна Викторовна</t>
  </si>
  <si>
    <t>«Творчество Г.Н. Кузнецовой: особенности поэтики»</t>
  </si>
  <si>
    <t>«Бакалавриат в системах высшего образования РФ и США: сравнительный анализ моделей выпускника и их соответствия требованиям рынка труда»</t>
  </si>
  <si>
    <t xml:space="preserve"> «Автобиография как феномен социокультурной реальности (социально-философский анализ)»</t>
  </si>
  <si>
    <t>«Национальная культура как предмет философского анализа»</t>
  </si>
  <si>
    <t>Тухватулина Светлана Иосифовна</t>
  </si>
  <si>
    <t>«Влияние актуального членения предложения на его синтаксическую структуру»</t>
  </si>
  <si>
    <t>«Наименования лиц женского пола в русском языке конца XX – начала XXI вв.: семантика, структура, функционирование»</t>
  </si>
  <si>
    <t>«Житие Феодосия Печерского (проблема нормы)»</t>
  </si>
  <si>
    <t>«Лексико-семантические и прагматические особенности немецкого медийного дискурса (предметная сфера «иммиграция»)»</t>
  </si>
  <si>
    <t xml:space="preserve"> «Интервью, публицистическая и научно-публицистическая статья: дискурсивно-синтаксическая организация»</t>
  </si>
  <si>
    <t>«Развитие межкультурной компетентности подростков в процессе обучения музыке (на материале латиноамериканских произведений для гитары)»</t>
  </si>
  <si>
    <t xml:space="preserve"> «Формирование стилевых навыков джазового вокала в условиях вузовского образования»</t>
  </si>
  <si>
    <t>«Рецепция поэзии в творчестве Дж. Фаулза 60-70-х годов ХХ века»</t>
  </si>
  <si>
    <t>«Переводчески релевантная лингвокультурная специфика художественного текста: психолингвистический аспект»</t>
  </si>
  <si>
    <t>«Художественное осмысление проблемы зла в системе зрелого американского романтизма»</t>
  </si>
  <si>
    <t>«Проектирование научно-практического обучения школьников»</t>
  </si>
  <si>
    <t>Суворова Татьяна Николаевна</t>
  </si>
  <si>
    <t xml:space="preserve"> «Развитие методической системы подготовки учителей к проектированию и применению электронных образовательных ресурсов на основе системно-деятельностного подхода»</t>
  </si>
  <si>
    <t>«Образ деревни в романах Н.И. Кочина ”Девки” и П.И. Замойского “Лапти” в литературном и историческом контексте»</t>
  </si>
  <si>
    <t xml:space="preserve">
«Формирование социальных компетенций старших подростков методом кейсов»
</t>
  </si>
  <si>
    <t>Южакова Юлия Александровна</t>
  </si>
  <si>
    <t>«Категория тождества в русском языке»</t>
  </si>
  <si>
    <t>«Нарративная редупликация как фигура авторефлексии литературного дискурса»</t>
  </si>
  <si>
    <t>«Воспитание эмоционально-волевой культуры старшеклассников в культурно-образовательном пространстве школы»</t>
  </si>
  <si>
    <t>«Грамматические средства экспрессивности и субъективности в повестях Н. В. Гоголя»</t>
  </si>
  <si>
    <t>«Лирика Н.М. Языкова в контексте традиций русской поэзии конца XVIII – начала XIX века»</t>
  </si>
  <si>
    <t>«Информатизация обучения русскому языку иностранных студентов-медиков как основа для их подготовки к клинической практике в лечебных учреждениях»</t>
  </si>
  <si>
    <t>«Обучение содержательному анализу математического материала при изучении алгебры в техническом вузе»</t>
  </si>
  <si>
    <t>«Музыкально-эстетическое воспитание школьников в процессе занятий в классе гитары: контекстное музицирование»</t>
  </si>
  <si>
    <t>«Социально-культурные условия развития межкультурных коммуникаций участников военно-музыкальных фестивалей»</t>
  </si>
  <si>
    <t>«Личное имя как объект языковой рефлексии (на материале метаязыковых высказываний русских и американцев)»</t>
  </si>
  <si>
    <t>««Der Neue Mensch» в немецкой экспрессионистской драме»</t>
  </si>
  <si>
    <t>«Концептуализация вкусовых ощущений в естественном языке»</t>
  </si>
  <si>
    <t>Саломатова Ольга Викторовна</t>
  </si>
  <si>
    <t>«Эволюция языковых черт    церковной проповеди»</t>
  </si>
  <si>
    <t>«Передача информации в игровых командных видах спорта в английском и русском языках (на материале лексики футбола, американского футбола и регби)»</t>
  </si>
  <si>
    <t>«Интегративный подход к формированию профессионально-педагогической культуры будущих педагогов-музыкантов»</t>
  </si>
  <si>
    <t>«Коммуникативные особенности поликодового художественного текста (на примере романа Ч. Диккенса “Посмертные записки Пиквикского клуба”)»</t>
  </si>
  <si>
    <t>«Коммуникативные стратегии цифровой дипломатии»</t>
  </si>
  <si>
    <t>«Литературные архетипы как основа женских образов в романной трилогии И.А. Гончарова (“Обыкновенная история”, “Обломов”, “Обрыв”)»</t>
  </si>
  <si>
    <t>«Концептуализация разнообразия в естественном языке»</t>
  </si>
  <si>
    <t>«Формирование информационной культуры курсантов военных вузов средствами социально-культурной деятельности»</t>
  </si>
  <si>
    <t>«Развитие изобразительной грамотности подростков на пленэрной практике в условиях дополнительного образования»</t>
  </si>
  <si>
    <t>Патаракин Евгений Дмитриевич</t>
  </si>
  <si>
    <t>«Педагогический дизайн совместной сетевой деятельности субъектов образования»</t>
  </si>
  <si>
    <t>«Формирование профессиональных способностей музыкантов-исполнителей средствами информационных технологий»</t>
  </si>
  <si>
    <t>«Конформизм и нонконформизм в обществе постмодерна (социально-философский анализ)»</t>
  </si>
  <si>
    <t xml:space="preserve">повторно 2 </t>
  </si>
  <si>
    <t>«Теория и практика в философии Даниэля Бенсаида»</t>
  </si>
  <si>
    <t>Смолеусова Татьяна Викторовна</t>
  </si>
  <si>
    <t>«Методические инновации для системного обновления начального математического образования»</t>
  </si>
  <si>
    <t>Рогачёва Людмила Сергеевна</t>
  </si>
  <si>
    <t>«Духовно-нравственное воспитание подростков средствами музыкально-театральной деятельности в детском творческом объединении»</t>
  </si>
  <si>
    <t>«Перспективы педагогики сотворчества в музыкально-педагогических вузах России и Китая на современном этапе социокультурного развития»</t>
  </si>
  <si>
    <t>«Организационно-педагогические условия инклюзивного обучения младших школьников с расстройствами аутистического спектра»</t>
  </si>
  <si>
    <t xml:space="preserve">«Педагогическая технология формирования эмоционального реагирования у дошкольников с множественными нарушениями развития» </t>
  </si>
  <si>
    <t xml:space="preserve">«Технология обучения чтению умственно отсталых детей со сложными нарушениями развития» </t>
  </si>
  <si>
    <t>«Прагматика передачи совета в немецкой художественной прозе XX века»</t>
  </si>
  <si>
    <t>Д 850.007.06</t>
  </si>
  <si>
    <t>«Технологическое сопровождение будущих бакалавров в интерактивном обучении деловому общению (на материале иностранного языка)»</t>
  </si>
  <si>
    <t>«Воспитание музыкального мышления обучающихся старшего школьного возраста средствами ансамблевого музицирования в классе фортепиано»</t>
  </si>
  <si>
    <t>Д 850.007.13</t>
  </si>
  <si>
    <t>«Активизация творческой деятельности подростков на занятиях тематической композицией в системе дополнительного образования»</t>
  </si>
  <si>
    <t>«Выражение значения неопределенного множества посредством метафоризации предметных имен (на материале английского, французского и русского языков)»</t>
  </si>
  <si>
    <t>Д 850.007.12</t>
  </si>
  <si>
    <t>«Специфика воздействия медицинской и косметической рекламы в современном китайском и русском медиадискурсе»</t>
  </si>
  <si>
    <t>«Формирование лингвистической компетенции у слепых подростков в процессе изучения русского языка»</t>
  </si>
  <si>
    <t>Д 850.007.05</t>
  </si>
  <si>
    <t>Магомедов Рамазан Магомедович</t>
  </si>
  <si>
    <t>«Подготовка учителей информатики к использованию новых организационных форм в образовательном процессе»</t>
  </si>
  <si>
    <t>«Глагольные конструкции с частицей „себе“ в русском языке и проблема среднего залога»</t>
  </si>
  <si>
    <t>«Интертекстуальные связи в святочных рассказах Н. С. Лескова»</t>
  </si>
  <si>
    <t>Воробьева Ольга Юрьевна</t>
  </si>
  <si>
    <t>«Концептуализация языковой личностью природных явлений (на материале английского, немецкого и русского героического эпоса)»</t>
  </si>
  <si>
    <t xml:space="preserve">Каспрук Дарья Ильинична </t>
  </si>
  <si>
    <t>«Антрополингвистические аспекты сопоставительного исследования лексики на примере семантического поля «Fitness»</t>
  </si>
  <si>
    <t>Петухова Людмила Владимировна</t>
  </si>
  <si>
    <t>«Нравственное воспитание младших подростков в деятельности по поддержке детей с ограниченными возможностями здоровья»</t>
  </si>
  <si>
    <t>«Развитие музыкальной культуры учащегося-музыканта средствами русской фортепианной педагогики конца ХIХ-начала ХХ веков»</t>
  </si>
  <si>
    <t>«Вокальная подготовка школьников во внеурочной деятельности как средство совершенствования изучения китайского языка»</t>
  </si>
  <si>
    <t>«Прагматика авторского метатекста в музыкальном произведении»</t>
  </si>
  <si>
    <t>«Легитимация филологической науки в дискурсивных практиках XVII—XVIII вв.еков: Французская Академия»</t>
  </si>
  <si>
    <t>«Формирование культуры проектной деятельности будущих дизайнеров вузе»</t>
  </si>
  <si>
    <t>«Социально-педагогическое проектирование профессионального развития педагогов общеобразовательных организаций»</t>
  </si>
  <si>
    <t>«Жанровая динамика англоязычного романа воспитания второй половины XX века»</t>
  </si>
  <si>
    <t>«Шпионский роман-экшен в американской литературе середины ХХ — начала ХХI веков»</t>
  </si>
  <si>
    <t>«Архетипичность образов и мотивов в драматургии Т. Уильямса»</t>
  </si>
  <si>
    <t>Мамедов Азер Агабала оглы</t>
  </si>
  <si>
    <t>«Формирование картины мира талышского этноса как предмет философского анализа»</t>
  </si>
  <si>
    <t>«Формирование профессиональной гибкости представителей фармацевтических компаний средствами коучинг-технологии»</t>
  </si>
  <si>
    <t>Тивьяева Ирина Владимировна</t>
  </si>
  <si>
    <t>«Когнитивно-коммуникативная концепция мнемической деятельности»</t>
  </si>
  <si>
    <t>«Анализ реализации практической транскрипции в билингвальном контексте языка города»</t>
  </si>
  <si>
    <t>«Прагмалингвистический анализ ценностно-событийного дискурса (на материале выступлений политических лидеров США)»</t>
  </si>
  <si>
    <t>«Технология дополненной реальности как объект изучения и средство обучения в курсе информатики основной школы»</t>
  </si>
  <si>
    <t>Барышников Н.В.</t>
  </si>
  <si>
    <t>Норец М.В.</t>
  </si>
  <si>
    <t xml:space="preserve">Титова С.В.
</t>
  </si>
  <si>
    <t>Карташкова Ф.И.</t>
  </si>
  <si>
    <t>Загорулькина Ю.В.</t>
  </si>
  <si>
    <t>Титерина В.К.</t>
  </si>
  <si>
    <t>5.6.1</t>
  </si>
  <si>
    <t>72.2.007.08</t>
  </si>
  <si>
    <t>Призюк В.А.</t>
  </si>
  <si>
    <t>Скоромолова Ю.В.</t>
  </si>
  <si>
    <t>Грошев Д.В.</t>
  </si>
  <si>
    <t>Шевченко Ю.В.</t>
  </si>
  <si>
    <t>Молодыченко Е.Н.</t>
  </si>
  <si>
    <t>72.2.007.09</t>
  </si>
  <si>
    <t>5.9.8</t>
  </si>
  <si>
    <t>Меренкова П.А.</t>
  </si>
  <si>
    <t>(пусто)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</si>
</sst>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Calibri"/>
      <scheme val="minor"/>
    </font>
    <font>
      <sz val="11"/>
      <color theme="1"/>
      <name val="Calibri"/>
      <family val="2"/>
      <charset val="204"/>
      <scheme val="minor"/>
    </font>
    <font>
      <sz val="11"/>
      <color theme="1"/>
      <name val="Calibri"/>
      <family val="2"/>
      <charset val="204"/>
      <scheme val="minor"/>
    </font>
    <font>
      <u/>
      <sz val="11"/>
      <color theme="10"/>
      <name val="Calibri"/>
      <scheme val="minor"/>
    </font>
    <font>
      <sz val="10"/>
      <name val="Arial"/>
    </font>
    <font>
      <sz val="9"/>
      <name val="Times New Roman"/>
    </font>
    <font>
      <sz val="10"/>
      <name val="Times New Roman"/>
    </font>
    <font>
      <b/>
      <sz val="10"/>
      <color indexed="2"/>
      <name val="Times New Roman"/>
    </font>
    <font>
      <b/>
      <sz val="10"/>
      <name val="Times New Roman"/>
    </font>
    <font>
      <i/>
      <sz val="11"/>
      <color indexed="2"/>
      <name val="Calibri"/>
      <scheme val="minor"/>
    </font>
    <font>
      <sz val="10"/>
      <color theme="1"/>
      <name val="Calibri"/>
      <scheme val="minor"/>
    </font>
    <font>
      <sz val="11"/>
      <color indexed="2"/>
      <name val="Calibri"/>
      <scheme val="minor"/>
    </font>
    <font>
      <sz val="11"/>
      <name val="Calibri"/>
      <scheme val="minor"/>
    </font>
    <font>
      <b/>
      <sz val="11"/>
      <color indexed="2"/>
      <name val="Calibri"/>
      <scheme val="minor"/>
    </font>
    <font>
      <sz val="10"/>
      <name val="Calibri"/>
      <scheme val="minor"/>
    </font>
    <font>
      <sz val="9"/>
      <name val="Arial"/>
    </font>
    <font>
      <sz val="11"/>
      <color indexed="3"/>
      <name val="Calibri"/>
      <scheme val="minor"/>
    </font>
    <font>
      <b/>
      <sz val="11"/>
      <color theme="1"/>
      <name val="Calibri"/>
      <scheme val="minor"/>
    </font>
    <font>
      <sz val="11"/>
      <color theme="1"/>
      <name val="Times New Roman"/>
    </font>
    <font>
      <b/>
      <sz val="11"/>
      <color theme="1"/>
      <name val="Times New Roman"/>
    </font>
    <font>
      <b/>
      <sz val="11"/>
      <name val="Times New Roman"/>
    </font>
    <font>
      <sz val="11"/>
      <name val="Times New Roman"/>
    </font>
    <font>
      <sz val="11"/>
      <name val="Calibri"/>
    </font>
    <font>
      <b/>
      <sz val="14"/>
      <color theme="1"/>
      <name val="Calibri"/>
      <scheme val="minor"/>
    </font>
    <font>
      <b/>
      <sz val="16"/>
      <color theme="1"/>
      <name val="Calibri"/>
      <scheme val="minor"/>
    </font>
    <font>
      <b/>
      <i/>
      <sz val="11"/>
      <color theme="1"/>
      <name val="Calibri"/>
      <scheme val="minor"/>
    </font>
    <font>
      <b/>
      <i/>
      <sz val="11"/>
      <name val="Calibri"/>
      <scheme val="minor"/>
    </font>
    <font>
      <i/>
      <sz val="11"/>
      <color theme="1"/>
      <name val="Calibri"/>
      <scheme val="minor"/>
    </font>
    <font>
      <b/>
      <sz val="12"/>
      <color theme="1"/>
      <name val="Calibri"/>
      <scheme val="minor"/>
    </font>
    <font>
      <b/>
      <sz val="11"/>
      <color rgb="FF002060"/>
      <name val="Calibri"/>
      <scheme val="minor"/>
    </font>
    <font>
      <b/>
      <sz val="11"/>
      <name val="Calibri"/>
      <scheme val="minor"/>
    </font>
    <font>
      <sz val="11"/>
      <color theme="9" tint="0.39988402966399123"/>
      <name val="Calibri"/>
      <scheme val="minor"/>
    </font>
    <font>
      <u/>
      <sz val="11"/>
      <color theme="1"/>
      <name val="Calibri"/>
      <scheme val="minor"/>
    </font>
    <font>
      <b/>
      <sz val="11"/>
      <color theme="7" tint="-0.499984740745262"/>
      <name val="Calibri"/>
      <scheme val="minor"/>
    </font>
    <font>
      <sz val="12"/>
      <color theme="1"/>
      <name val="Calibri"/>
      <scheme val="minor"/>
    </font>
    <font>
      <b/>
      <sz val="12"/>
      <color theme="7" tint="-0.499984740745262"/>
      <name val="Calibri"/>
      <scheme val="minor"/>
    </font>
    <font>
      <sz val="12"/>
      <name val="Calibri"/>
      <scheme val="minor"/>
    </font>
    <font>
      <u/>
      <sz val="13"/>
      <color theme="1"/>
      <name val="Times New Roman"/>
    </font>
    <font>
      <sz val="11"/>
      <color theme="1"/>
      <name val="Calibri"/>
      <scheme val="minor"/>
    </font>
    <font>
      <sz val="10"/>
      <name val="Symbol"/>
    </font>
    <font>
      <sz val="11"/>
      <name val="Museo_Sans_Cyrl500"/>
    </font>
    <font>
      <b/>
      <sz val="9"/>
      <name val="Tahoma"/>
    </font>
    <font>
      <sz val="9"/>
      <name val="Tahoma"/>
    </font>
    <font>
      <sz val="11"/>
      <name val="Calibri"/>
      <family val="2"/>
      <charset val="204"/>
      <scheme val="minor"/>
    </font>
    <font>
      <sz val="9"/>
      <color indexed="81"/>
      <name val="Tahoma"/>
      <charset val="1"/>
    </font>
    <font>
      <b/>
      <sz val="9"/>
      <color indexed="81"/>
      <name val="Tahoma"/>
      <charset val="1"/>
    </font>
    <font>
      <sz val="9"/>
      <color indexed="81"/>
      <name val="Tahoma"/>
      <family val="2"/>
      <charset val="204"/>
    </font>
    <font>
      <b/>
      <sz val="9"/>
      <color indexed="81"/>
      <name val="Tahoma"/>
      <family val="2"/>
      <charset val="204"/>
    </font>
    <font>
      <sz val="11"/>
      <color rgb="FFFF0000"/>
      <name val="Calibri"/>
      <family val="2"/>
      <charset val="204"/>
      <scheme val="minor"/>
    </font>
    <font>
      <sz val="11"/>
      <color indexed="2"/>
      <name val="Calibri"/>
      <family val="2"/>
      <charset val="204"/>
      <scheme val="minor"/>
    </font>
  </fonts>
  <fills count="41">
    <fill>
      <patternFill patternType="none"/>
    </fill>
    <fill>
      <patternFill patternType="gray125"/>
    </fill>
    <fill>
      <patternFill patternType="solid">
        <fgColor theme="0" tint="-0.14999847407452621"/>
        <bgColor theme="0" tint="-0.14999847407452621"/>
      </patternFill>
    </fill>
    <fill>
      <patternFill patternType="solid">
        <fgColor theme="4" tint="0.79998168889431442"/>
        <bgColor theme="4" tint="0.79998168889431442"/>
      </patternFill>
    </fill>
    <fill>
      <patternFill patternType="solid">
        <fgColor indexed="65"/>
      </patternFill>
    </fill>
    <fill>
      <patternFill patternType="solid">
        <fgColor indexed="5"/>
        <bgColor indexed="5"/>
      </patternFill>
    </fill>
    <fill>
      <patternFill patternType="solid">
        <fgColor theme="5" tint="0.39988402966399123"/>
        <bgColor theme="5" tint="0.39988402966399123"/>
      </patternFill>
    </fill>
    <fill>
      <patternFill patternType="solid">
        <fgColor theme="0"/>
        <bgColor theme="0"/>
      </patternFill>
    </fill>
    <fill>
      <patternFill patternType="solid">
        <fgColor theme="3" tint="0.79998168889431442"/>
        <bgColor theme="3" tint="0.79998168889431442"/>
      </patternFill>
    </fill>
    <fill>
      <patternFill patternType="solid">
        <fgColor theme="0" tint="-0.34998626667073579"/>
        <bgColor theme="0" tint="-0.34998626667073579"/>
      </patternFill>
    </fill>
    <fill>
      <patternFill patternType="solid">
        <fgColor theme="5" tint="0.59999389629810485"/>
        <bgColor theme="5" tint="0.59999389629810485"/>
      </patternFill>
    </fill>
    <fill>
      <patternFill patternType="solid">
        <fgColor theme="3" tint="0.39997558519241921"/>
        <bgColor theme="3" tint="0.39997558519241921"/>
      </patternFill>
    </fill>
    <fill>
      <patternFill patternType="solid">
        <fgColor theme="0" tint="-4.9989318521683403E-2"/>
        <bgColor theme="0" tint="-4.9989318521683403E-2"/>
      </patternFill>
    </fill>
    <fill>
      <patternFill patternType="solid">
        <fgColor theme="5" tint="0.39997558519241921"/>
        <bgColor theme="5" tint="0.39997558519241921"/>
      </patternFill>
    </fill>
    <fill>
      <patternFill patternType="solid">
        <fgColor indexed="5"/>
        <bgColor theme="6" tint="0.59999389629810485"/>
      </patternFill>
    </fill>
    <fill>
      <patternFill patternType="solid">
        <fgColor indexed="5"/>
        <bgColor theme="0"/>
      </patternFill>
    </fill>
    <fill>
      <patternFill patternType="solid">
        <fgColor theme="9" tint="0.59999389629810485"/>
        <bgColor theme="9" tint="0.59999389629810485"/>
      </patternFill>
    </fill>
    <fill>
      <patternFill patternType="solid">
        <fgColor theme="4" tint="0.59999389629810485"/>
        <bgColor theme="4" tint="0.59999389629810485"/>
      </patternFill>
    </fill>
    <fill>
      <patternFill patternType="solid">
        <fgColor theme="0" tint="-0.249977111117893"/>
        <bgColor theme="0" tint="-0.249977111117893"/>
      </patternFill>
    </fill>
    <fill>
      <patternFill patternType="solid">
        <fgColor theme="6" tint="0.59999389629810485"/>
        <bgColor theme="6" tint="0.59999389629810485"/>
      </patternFill>
    </fill>
    <fill>
      <patternFill patternType="solid">
        <fgColor theme="0" tint="-0.34998626667073579"/>
        <bgColor theme="0"/>
      </patternFill>
    </fill>
    <fill>
      <patternFill patternType="solid">
        <fgColor theme="9" tint="0.59999389629810485"/>
        <bgColor theme="6" tint="0.59999389629810485"/>
      </patternFill>
    </fill>
    <fill>
      <patternFill patternType="solid">
        <fgColor theme="0" tint="-0.249977111117893"/>
        <bgColor theme="0"/>
      </patternFill>
    </fill>
    <fill>
      <patternFill patternType="solid">
        <fgColor theme="0" tint="-0.249977111117893"/>
        <bgColor theme="3" tint="0.79998168889431442"/>
      </patternFill>
    </fill>
    <fill>
      <patternFill patternType="solid">
        <fgColor theme="0" tint="-0.249977111117893"/>
        <bgColor theme="0" tint="-0.14999847407452621"/>
      </patternFill>
    </fill>
    <fill>
      <patternFill patternType="solid">
        <fgColor theme="0"/>
        <bgColor theme="0" tint="-0.14999847407452621"/>
      </patternFill>
    </fill>
    <fill>
      <patternFill patternType="solid">
        <fgColor rgb="FF92D050"/>
        <bgColor rgb="FF92D050"/>
      </patternFill>
    </fill>
    <fill>
      <patternFill patternType="solid">
        <fgColor rgb="FF92D050"/>
        <bgColor theme="0"/>
      </patternFill>
    </fill>
    <fill>
      <patternFill patternType="solid">
        <fgColor rgb="FF92D050"/>
        <bgColor theme="4" tint="0.39997558519241921"/>
      </patternFill>
    </fill>
    <fill>
      <patternFill patternType="solid">
        <fgColor theme="0"/>
        <bgColor theme="0" tint="-0.249977111117893"/>
      </patternFill>
    </fill>
    <fill>
      <patternFill patternType="solid">
        <fgColor rgb="FFB5FBC1"/>
        <bgColor rgb="FFB5FBC1"/>
      </patternFill>
    </fill>
    <fill>
      <patternFill patternType="solid">
        <fgColor theme="9" tint="0.39988402966399123"/>
        <bgColor theme="9" tint="0.39988402966399123"/>
      </patternFill>
    </fill>
    <fill>
      <patternFill patternType="solid">
        <fgColor theme="3" tint="0.59999389629810485"/>
        <bgColor theme="3" tint="0.59999389629810485"/>
      </patternFill>
    </fill>
    <fill>
      <patternFill patternType="solid">
        <fgColor theme="9" tint="0.79989013336588644"/>
        <bgColor theme="9" tint="0.79989013336588644"/>
      </patternFill>
    </fill>
    <fill>
      <patternFill patternType="solid">
        <fgColor theme="0" tint="-0.14990691854609822"/>
        <bgColor theme="0" tint="-0.14990691854609822"/>
      </patternFill>
    </fill>
    <fill>
      <patternFill patternType="solid">
        <fgColor theme="5" tint="0.79989013336588644"/>
        <bgColor theme="5" tint="0.79989013336588644"/>
      </patternFill>
    </fill>
    <fill>
      <patternFill patternType="solid">
        <fgColor theme="0" tint="-0.14999847407452621"/>
        <bgColor theme="0" tint="-0.249977111117893"/>
      </patternFill>
    </fill>
    <fill>
      <patternFill patternType="solid">
        <fgColor theme="0" tint="-0.14999847407452621"/>
        <bgColor theme="0"/>
      </patternFill>
    </fill>
    <fill>
      <patternFill patternType="solid">
        <fgColor theme="0" tint="-0.14999847407452621"/>
        <bgColor theme="0" tint="-0.14999847407452621"/>
      </patternFill>
    </fill>
    <fill>
      <patternFill patternType="solid">
        <fgColor rgb="FF00B050"/>
        <bgColor rgb="FF00B050"/>
      </patternFill>
    </fill>
    <fill>
      <patternFill patternType="solid">
        <fgColor theme="0" tint="-0.249977111117893"/>
        <bgColor indexed="64"/>
      </patternFill>
    </fill>
  </fills>
  <borders count="74">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ck">
        <color auto="1"/>
      </left>
      <right style="medium">
        <color auto="1"/>
      </right>
      <top style="medium">
        <color auto="1"/>
      </top>
      <bottom style="thick">
        <color auto="1"/>
      </bottom>
      <diagonal/>
    </border>
    <border>
      <left/>
      <right style="thin">
        <color auto="1"/>
      </right>
      <top/>
      <bottom style="thick">
        <color auto="1"/>
      </bottom>
      <diagonal/>
    </border>
    <border>
      <left style="thin">
        <color auto="1"/>
      </left>
      <right style="medium">
        <color auto="1"/>
      </right>
      <top/>
      <bottom style="thick">
        <color auto="1"/>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65"/>
      </left>
      <right style="thin">
        <color indexed="65"/>
      </right>
      <top style="thin">
        <color indexed="65"/>
      </top>
      <bottom style="thin">
        <color indexed="65"/>
      </bottom>
      <diagonal/>
    </border>
    <border>
      <left/>
      <right style="thin">
        <color auto="1"/>
      </right>
      <top style="thin">
        <color auto="1"/>
      </top>
      <bottom/>
      <diagonal/>
    </border>
    <border>
      <left/>
      <right/>
      <top style="thin">
        <color auto="1"/>
      </top>
      <bottom/>
      <diagonal/>
    </border>
    <border>
      <left style="medium">
        <color auto="1"/>
      </left>
      <right style="medium">
        <color auto="1"/>
      </right>
      <top style="thin">
        <color auto="1"/>
      </top>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style="thin">
        <color auto="1"/>
      </top>
      <bottom style="thin">
        <color theme="1"/>
      </bottom>
      <diagonal/>
    </border>
    <border>
      <left/>
      <right style="thin">
        <color auto="1"/>
      </right>
      <top/>
      <bottom style="thin">
        <color theme="1"/>
      </bottom>
      <diagonal/>
    </border>
    <border>
      <left style="thin">
        <color auto="1"/>
      </left>
      <right style="thin">
        <color auto="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auto="1"/>
      </left>
      <right style="thin">
        <color theme="1"/>
      </right>
      <top style="thin">
        <color auto="1"/>
      </top>
      <bottom style="thin">
        <color auto="1"/>
      </bottom>
      <diagonal/>
    </border>
    <border>
      <left style="thin">
        <color auto="1"/>
      </left>
      <right style="thin">
        <color theme="1"/>
      </right>
      <top style="thin">
        <color auto="1"/>
      </top>
      <bottom style="medium">
        <color auto="1"/>
      </bottom>
      <diagonal/>
    </border>
    <border>
      <left style="thin">
        <color theme="1"/>
      </left>
      <right style="thin">
        <color theme="1"/>
      </right>
      <top style="thin">
        <color theme="1"/>
      </top>
      <bottom style="medium">
        <color auto="1"/>
      </bottom>
      <diagonal/>
    </border>
    <border>
      <left style="thin">
        <color auto="1"/>
      </left>
      <right style="thin">
        <color theme="1"/>
      </right>
      <top/>
      <bottom style="thin">
        <color auto="1"/>
      </bottom>
      <diagonal/>
    </border>
    <border>
      <left style="thin">
        <color theme="1"/>
      </left>
      <right style="thin">
        <color auto="1"/>
      </right>
      <top/>
      <bottom style="thin">
        <color auto="1"/>
      </bottom>
      <diagonal/>
    </border>
    <border>
      <left/>
      <right style="thin">
        <color auto="1"/>
      </right>
      <top style="thin">
        <color theme="4"/>
      </top>
      <bottom/>
      <diagonal/>
    </border>
    <border>
      <left style="thin">
        <color auto="1"/>
      </left>
      <right style="thin">
        <color auto="1"/>
      </right>
      <top style="thin">
        <color theme="4"/>
      </top>
      <bottom/>
      <diagonal/>
    </border>
    <border>
      <left style="thin">
        <color auto="1"/>
      </left>
      <right style="thin">
        <color auto="1"/>
      </right>
      <top style="thin">
        <color theme="4"/>
      </top>
      <bottom style="thin">
        <color auto="1"/>
      </bottom>
      <diagonal/>
    </border>
    <border>
      <left style="thin">
        <color theme="1"/>
      </left>
      <right/>
      <top style="thin">
        <color auto="1"/>
      </top>
      <bottom style="thin">
        <color auto="1"/>
      </bottom>
      <diagonal/>
    </border>
    <border>
      <left style="thin">
        <color theme="1"/>
      </left>
      <right/>
      <top style="thin">
        <color theme="1"/>
      </top>
      <bottom style="thin">
        <color auto="1"/>
      </bottom>
      <diagonal/>
    </border>
    <border>
      <left style="thin">
        <color theme="1"/>
      </left>
      <right style="thin">
        <color auto="1"/>
      </right>
      <top style="thin">
        <color auto="1"/>
      </top>
      <bottom style="thin">
        <color auto="1"/>
      </bottom>
      <diagonal/>
    </border>
    <border>
      <left style="thin">
        <color theme="1"/>
      </left>
      <right/>
      <top style="thin">
        <color auto="1"/>
      </top>
      <bottom/>
      <diagonal/>
    </border>
  </borders>
  <cellStyleXfs count="5">
    <xf numFmtId="0" fontId="0" fillId="0" borderId="0"/>
    <xf numFmtId="0" fontId="3" fillId="0" borderId="0" applyNumberFormat="0" applyFill="0" applyBorder="0" applyProtection="0"/>
    <xf numFmtId="0" fontId="4" fillId="0" borderId="0"/>
    <xf numFmtId="0" fontId="38" fillId="0" borderId="0"/>
    <xf numFmtId="0" fontId="38" fillId="0" borderId="0"/>
  </cellStyleXfs>
  <cellXfs count="793">
    <xf numFmtId="0" fontId="0" fillId="0" borderId="0" xfId="0"/>
    <xf numFmtId="0" fontId="0" fillId="2" borderId="0" xfId="0" applyFill="1"/>
    <xf numFmtId="0" fontId="38" fillId="0" borderId="0" xfId="3"/>
    <xf numFmtId="0" fontId="5" fillId="3" borderId="10" xfId="3" applyFont="1" applyFill="1" applyBorder="1" applyAlignment="1">
      <alignment horizontal="center" vertical="center" wrapText="1"/>
    </xf>
    <xf numFmtId="0" fontId="5" fillId="3" borderId="11" xfId="3" applyFont="1" applyFill="1" applyBorder="1" applyAlignment="1">
      <alignment horizontal="center" vertical="center" wrapText="1"/>
    </xf>
    <xf numFmtId="0" fontId="5" fillId="3" borderId="12" xfId="3" applyFont="1" applyFill="1" applyBorder="1" applyAlignment="1">
      <alignment horizontal="center" vertical="center" wrapText="1"/>
    </xf>
    <xf numFmtId="0" fontId="5" fillId="3" borderId="13" xfId="3" applyFont="1" applyFill="1" applyBorder="1" applyAlignment="1">
      <alignment horizontal="center" vertical="center" wrapText="1"/>
    </xf>
    <xf numFmtId="0" fontId="5" fillId="3" borderId="14" xfId="3" applyFont="1" applyFill="1" applyBorder="1" applyAlignment="1">
      <alignment horizontal="center" vertical="center" wrapText="1"/>
    </xf>
    <xf numFmtId="0" fontId="5" fillId="3" borderId="15" xfId="3" applyFont="1" applyFill="1" applyBorder="1" applyAlignment="1">
      <alignment horizontal="center" vertical="center" wrapText="1"/>
    </xf>
    <xf numFmtId="0" fontId="5" fillId="3" borderId="16" xfId="3" applyFont="1" applyFill="1" applyBorder="1" applyAlignment="1">
      <alignment horizontal="center" vertical="center" wrapText="1"/>
    </xf>
    <xf numFmtId="0" fontId="5" fillId="3" borderId="17" xfId="3" applyFont="1" applyFill="1" applyBorder="1" applyAlignment="1">
      <alignment horizontal="center" vertical="center" wrapText="1"/>
    </xf>
    <xf numFmtId="0" fontId="5" fillId="3" borderId="18" xfId="3" applyFont="1" applyFill="1" applyBorder="1" applyAlignment="1">
      <alignment horizontal="center" vertical="center" wrapText="1"/>
    </xf>
    <xf numFmtId="0" fontId="6" fillId="3" borderId="12" xfId="3" applyFont="1" applyFill="1" applyBorder="1" applyAlignment="1">
      <alignment vertical="center" wrapText="1"/>
    </xf>
    <xf numFmtId="49" fontId="6" fillId="3" borderId="9" xfId="3" applyNumberFormat="1" applyFont="1" applyFill="1" applyBorder="1" applyAlignment="1">
      <alignment horizontal="center" vertical="center" wrapText="1"/>
    </xf>
    <xf numFmtId="0" fontId="6" fillId="0" borderId="11" xfId="3" applyFont="1" applyBorder="1" applyAlignment="1">
      <alignment horizontal="center" vertical="center" wrapText="1"/>
    </xf>
    <xf numFmtId="0" fontId="7" fillId="0" borderId="11"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1" xfId="3" applyFont="1" applyBorder="1" applyAlignment="1">
      <alignment horizontal="center" vertical="center" wrapText="1"/>
    </xf>
    <xf numFmtId="0" fontId="6" fillId="3" borderId="9" xfId="3" applyFont="1" applyFill="1" applyBorder="1" applyAlignment="1">
      <alignment vertical="center" wrapText="1"/>
    </xf>
    <xf numFmtId="0" fontId="6" fillId="3" borderId="5" xfId="3" applyFont="1" applyFill="1" applyBorder="1" applyAlignment="1">
      <alignment vertical="center" wrapText="1"/>
    </xf>
    <xf numFmtId="49" fontId="6" fillId="3" borderId="1" xfId="3" applyNumberFormat="1" applyFont="1" applyFill="1" applyBorder="1" applyAlignment="1">
      <alignment horizontal="center" vertical="center" wrapText="1"/>
    </xf>
    <xf numFmtId="0" fontId="6" fillId="0" borderId="1" xfId="3" applyFont="1" applyBorder="1" applyAlignment="1">
      <alignment horizontal="center" vertical="center" wrapText="1"/>
    </xf>
    <xf numFmtId="0" fontId="6" fillId="0" borderId="10" xfId="3" applyFont="1" applyBorder="1" applyAlignment="1">
      <alignment horizontal="center" vertical="center" wrapText="1"/>
    </xf>
    <xf numFmtId="0" fontId="6" fillId="3" borderId="10" xfId="3" applyFont="1" applyFill="1" applyBorder="1" applyAlignment="1">
      <alignment vertical="center" wrapText="1"/>
    </xf>
    <xf numFmtId="49" fontId="6" fillId="3" borderId="4" xfId="3" applyNumberFormat="1" applyFont="1" applyFill="1" applyBorder="1" applyAlignment="1">
      <alignment horizontal="center" vertical="center" wrapText="1"/>
    </xf>
    <xf numFmtId="0" fontId="8" fillId="0" borderId="4" xfId="3" applyFont="1" applyBorder="1" applyAlignment="1">
      <alignment horizontal="center" vertical="center" wrapText="1"/>
    </xf>
    <xf numFmtId="0" fontId="7" fillId="0" borderId="4" xfId="3" applyFont="1" applyBorder="1" applyAlignment="1">
      <alignment horizontal="center" vertical="center" wrapText="1"/>
    </xf>
    <xf numFmtId="49" fontId="6" fillId="3" borderId="11" xfId="3" applyNumberFormat="1" applyFont="1" applyFill="1" applyBorder="1" applyAlignment="1">
      <alignment horizontal="center" vertical="center" wrapText="1"/>
    </xf>
    <xf numFmtId="49" fontId="38" fillId="0" borderId="0" xfId="3" applyNumberFormat="1"/>
    <xf numFmtId="49" fontId="5" fillId="3" borderId="14" xfId="3" applyNumberFormat="1" applyFont="1" applyFill="1" applyBorder="1" applyAlignment="1">
      <alignment horizontal="center" vertical="center" wrapText="1"/>
    </xf>
    <xf numFmtId="49" fontId="6" fillId="0" borderId="11" xfId="3" applyNumberFormat="1" applyFont="1" applyBorder="1" applyAlignment="1">
      <alignment horizontal="center" vertical="center" wrapText="1"/>
    </xf>
    <xf numFmtId="49" fontId="6" fillId="0" borderId="1" xfId="3" applyNumberFormat="1" applyFont="1" applyBorder="1" applyAlignment="1">
      <alignment horizontal="center" vertical="center" wrapText="1"/>
    </xf>
    <xf numFmtId="49" fontId="8" fillId="0" borderId="4" xfId="3" applyNumberFormat="1" applyFont="1" applyBorder="1" applyAlignment="1">
      <alignment horizontal="center" vertical="center" wrapText="1"/>
    </xf>
    <xf numFmtId="49" fontId="8" fillId="0" borderId="11" xfId="3" applyNumberFormat="1" applyFont="1" applyBorder="1" applyAlignment="1">
      <alignment horizontal="center" vertical="center" wrapText="1"/>
    </xf>
    <xf numFmtId="49" fontId="0" fillId="0" borderId="0" xfId="0" applyNumberFormat="1" applyAlignment="1">
      <alignment horizontal="left"/>
    </xf>
    <xf numFmtId="14" fontId="0" fillId="0" borderId="0" xfId="0" applyNumberFormat="1"/>
    <xf numFmtId="0" fontId="0" fillId="4" borderId="0" xfId="0" applyFill="1"/>
    <xf numFmtId="0" fontId="0" fillId="0" borderId="0" xfId="0" applyAlignment="1">
      <alignment horizontal="center"/>
    </xf>
    <xf numFmtId="0" fontId="0" fillId="0" borderId="19" xfId="0" applyBorder="1"/>
    <xf numFmtId="0" fontId="0" fillId="0" borderId="0" xfId="0"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0" fillId="0" borderId="21" xfId="0" applyNumberFormat="1" applyBorder="1" applyAlignment="1">
      <alignment horizontal="left" vertical="center" wrapText="1"/>
    </xf>
    <xf numFmtId="0" fontId="10" fillId="0" borderId="21" xfId="0" applyFont="1" applyBorder="1" applyAlignment="1">
      <alignment horizontal="center" vertical="center" wrapText="1"/>
    </xf>
    <xf numFmtId="14" fontId="10"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14" fontId="0" fillId="0" borderId="23" xfId="0" applyNumberFormat="1" applyBorder="1" applyAlignment="1">
      <alignment horizontal="center" vertical="center" wrapText="1"/>
    </xf>
    <xf numFmtId="14" fontId="0" fillId="0" borderId="24" xfId="0" applyNumberFormat="1" applyBorder="1" applyAlignment="1">
      <alignment horizontal="center" vertical="center" wrapText="1"/>
    </xf>
    <xf numFmtId="14" fontId="0" fillId="0" borderId="25" xfId="0" applyNumberFormat="1" applyBorder="1" applyAlignment="1">
      <alignment horizontal="center" vertical="center" wrapText="1"/>
    </xf>
    <xf numFmtId="0" fontId="0" fillId="0" borderId="26" xfId="0" applyBorder="1" applyAlignment="1">
      <alignment horizontal="center" wrapText="1"/>
    </xf>
    <xf numFmtId="14" fontId="0" fillId="0" borderId="26" xfId="0" applyNumberFormat="1" applyBorder="1" applyAlignment="1">
      <alignment horizontal="center" wrapText="1"/>
    </xf>
    <xf numFmtId="0" fontId="0" fillId="0" borderId="26" xfId="0" applyBorder="1" applyAlignment="1">
      <alignment horizontal="center" vertical="center" wrapText="1"/>
    </xf>
    <xf numFmtId="49" fontId="0" fillId="0" borderId="26" xfId="0" applyNumberFormat="1" applyBorder="1" applyAlignment="1">
      <alignment horizontal="center" vertical="center" wrapText="1"/>
    </xf>
    <xf numFmtId="0" fontId="0" fillId="5" borderId="26" xfId="0" applyFill="1" applyBorder="1" applyAlignment="1">
      <alignment horizontal="center"/>
    </xf>
    <xf numFmtId="0" fontId="0" fillId="5" borderId="26" xfId="0" applyFill="1" applyBorder="1"/>
    <xf numFmtId="49" fontId="0" fillId="5" borderId="26" xfId="0" applyNumberFormat="1" applyFill="1" applyBorder="1"/>
    <xf numFmtId="14" fontId="0" fillId="5" borderId="26" xfId="0" applyNumberFormat="1" applyFill="1" applyBorder="1"/>
    <xf numFmtId="14" fontId="11" fillId="5" borderId="27" xfId="0" applyNumberFormat="1" applyFont="1" applyFill="1" applyBorder="1"/>
    <xf numFmtId="14" fontId="11" fillId="5" borderId="28" xfId="0" applyNumberFormat="1" applyFont="1" applyFill="1" applyBorder="1"/>
    <xf numFmtId="14" fontId="0" fillId="5" borderId="29" xfId="0" applyNumberFormat="1" applyFill="1" applyBorder="1"/>
    <xf numFmtId="14" fontId="11" fillId="5" borderId="26" xfId="0" applyNumberFormat="1" applyFont="1" applyFill="1" applyBorder="1"/>
    <xf numFmtId="0" fontId="12" fillId="5" borderId="26" xfId="0" applyFont="1" applyFill="1" applyBorder="1"/>
    <xf numFmtId="0" fontId="0" fillId="5" borderId="0" xfId="0" applyFill="1"/>
    <xf numFmtId="0" fontId="0" fillId="0" borderId="0" xfId="0"/>
    <xf numFmtId="0" fontId="0" fillId="5" borderId="30" xfId="0" applyFill="1" applyBorder="1"/>
    <xf numFmtId="49" fontId="0" fillId="5" borderId="30" xfId="0" applyNumberFormat="1" applyFill="1" applyBorder="1"/>
    <xf numFmtId="14" fontId="0" fillId="5" borderId="30" xfId="0" applyNumberFormat="1" applyFill="1" applyBorder="1"/>
    <xf numFmtId="14" fontId="11" fillId="5" borderId="31" xfId="0" applyNumberFormat="1" applyFont="1" applyFill="1" applyBorder="1"/>
    <xf numFmtId="14" fontId="11" fillId="5" borderId="32" xfId="0" applyNumberFormat="1" applyFont="1" applyFill="1" applyBorder="1"/>
    <xf numFmtId="14" fontId="11" fillId="5" borderId="30" xfId="0" applyNumberFormat="1" applyFont="1" applyFill="1" applyBorder="1"/>
    <xf numFmtId="0" fontId="0" fillId="5" borderId="26" xfId="0" applyFill="1" applyBorder="1" applyAlignment="1">
      <alignment horizontal="center" wrapText="1"/>
    </xf>
    <xf numFmtId="14" fontId="12" fillId="5" borderId="27" xfId="0" applyNumberFormat="1" applyFont="1" applyFill="1" applyBorder="1"/>
    <xf numFmtId="0" fontId="12" fillId="5" borderId="26" xfId="0" applyFont="1" applyFill="1" applyBorder="1" applyAlignment="1">
      <alignment horizontal="center"/>
    </xf>
    <xf numFmtId="49" fontId="12" fillId="5" borderId="26" xfId="0" applyNumberFormat="1" applyFont="1" applyFill="1" applyBorder="1"/>
    <xf numFmtId="14" fontId="12" fillId="5" borderId="26" xfId="0" applyNumberFormat="1" applyFont="1" applyFill="1" applyBorder="1"/>
    <xf numFmtId="14" fontId="12" fillId="5" borderId="28" xfId="0" applyNumberFormat="1" applyFont="1" applyFill="1" applyBorder="1"/>
    <xf numFmtId="0" fontId="11" fillId="5" borderId="26" xfId="0" applyFont="1" applyFill="1" applyBorder="1"/>
    <xf numFmtId="14" fontId="13" fillId="5" borderId="28" xfId="0" applyNumberFormat="1" applyFont="1" applyFill="1" applyBorder="1"/>
    <xf numFmtId="0" fontId="0" fillId="5" borderId="26" xfId="0" applyFill="1" applyBorder="1" applyAlignment="1">
      <alignment horizontal="left" wrapText="1"/>
    </xf>
    <xf numFmtId="0" fontId="10" fillId="5" borderId="26" xfId="0" applyFont="1" applyFill="1" applyBorder="1" applyAlignment="1">
      <alignment horizontal="center" wrapText="1"/>
    </xf>
    <xf numFmtId="14" fontId="0" fillId="5" borderId="26" xfId="0" applyNumberFormat="1" applyFill="1" applyBorder="1" applyAlignment="1">
      <alignment horizontal="center" wrapText="1"/>
    </xf>
    <xf numFmtId="49" fontId="0" fillId="5" borderId="26" xfId="0" applyNumberFormat="1" applyFill="1" applyBorder="1" applyAlignment="1">
      <alignment horizontal="center" wrapText="1"/>
    </xf>
    <xf numFmtId="0" fontId="0" fillId="5" borderId="33" xfId="0" applyFill="1" applyBorder="1"/>
    <xf numFmtId="0" fontId="12" fillId="5" borderId="33" xfId="0" applyFont="1" applyFill="1" applyBorder="1"/>
    <xf numFmtId="14" fontId="0" fillId="5" borderId="33" xfId="0" applyNumberFormat="1" applyFill="1" applyBorder="1"/>
    <xf numFmtId="49" fontId="0" fillId="5" borderId="33" xfId="0" applyNumberFormat="1" applyFill="1" applyBorder="1"/>
    <xf numFmtId="14" fontId="0" fillId="5" borderId="24" xfId="0" applyNumberFormat="1" applyFill="1" applyBorder="1"/>
    <xf numFmtId="14" fontId="11" fillId="5" borderId="34" xfId="0" applyNumberFormat="1" applyFont="1" applyFill="1" applyBorder="1"/>
    <xf numFmtId="14" fontId="11" fillId="5" borderId="35" xfId="0" applyNumberFormat="1" applyFont="1" applyFill="1" applyBorder="1"/>
    <xf numFmtId="0" fontId="0" fillId="5" borderId="27" xfId="0" applyFill="1" applyBorder="1"/>
    <xf numFmtId="49" fontId="0" fillId="5" borderId="27" xfId="0" applyNumberFormat="1" applyFill="1" applyBorder="1"/>
    <xf numFmtId="0" fontId="0" fillId="0" borderId="26" xfId="0" applyBorder="1"/>
    <xf numFmtId="14" fontId="0" fillId="5" borderId="27" xfId="0" applyNumberFormat="1" applyFill="1" applyBorder="1"/>
    <xf numFmtId="14" fontId="0" fillId="5" borderId="36" xfId="0" applyNumberFormat="1" applyFill="1" applyBorder="1"/>
    <xf numFmtId="0" fontId="0" fillId="6" borderId="26" xfId="0" applyFill="1" applyBorder="1" applyAlignment="1">
      <alignment horizontal="center" wrapText="1"/>
    </xf>
    <xf numFmtId="0" fontId="0" fillId="0" borderId="30" xfId="0" applyBorder="1"/>
    <xf numFmtId="49" fontId="0" fillId="7" borderId="30" xfId="0" applyNumberFormat="1" applyFill="1" applyBorder="1" applyAlignment="1">
      <alignment horizontal="left"/>
    </xf>
    <xf numFmtId="0" fontId="0" fillId="7" borderId="30" xfId="0" applyFill="1" applyBorder="1"/>
    <xf numFmtId="14" fontId="0" fillId="7" borderId="30" xfId="0" applyNumberFormat="1" applyFill="1" applyBorder="1"/>
    <xf numFmtId="14" fontId="0" fillId="7" borderId="37" xfId="0" applyNumberFormat="1" applyFill="1" applyBorder="1"/>
    <xf numFmtId="14" fontId="0" fillId="8" borderId="36" xfId="0" applyNumberFormat="1" applyFill="1" applyBorder="1"/>
    <xf numFmtId="14" fontId="12" fillId="0" borderId="38" xfId="0" applyNumberFormat="1" applyFont="1" applyBorder="1"/>
    <xf numFmtId="0" fontId="0" fillId="0" borderId="30" xfId="0" applyBorder="1" applyAlignment="1">
      <alignment horizontal="center"/>
    </xf>
    <xf numFmtId="14" fontId="12" fillId="0" borderId="30" xfId="0" applyNumberFormat="1" applyFont="1" applyBorder="1"/>
    <xf numFmtId="0" fontId="10" fillId="0" borderId="31" xfId="0" applyFont="1" applyBorder="1"/>
    <xf numFmtId="0" fontId="0" fillId="7" borderId="26" xfId="0" applyFill="1" applyBorder="1"/>
    <xf numFmtId="49" fontId="0" fillId="0" borderId="27" xfId="0" applyNumberFormat="1" applyBorder="1"/>
    <xf numFmtId="49" fontId="0" fillId="7" borderId="26" xfId="0" applyNumberFormat="1" applyFill="1" applyBorder="1" applyAlignment="1">
      <alignment horizontal="left"/>
    </xf>
    <xf numFmtId="14" fontId="0" fillId="7" borderId="26" xfId="0" applyNumberFormat="1" applyFill="1" applyBorder="1"/>
    <xf numFmtId="14" fontId="0" fillId="7" borderId="34" xfId="0" applyNumberFormat="1" applyFill="1" applyBorder="1"/>
    <xf numFmtId="14" fontId="0" fillId="8" borderId="24" xfId="0" applyNumberFormat="1" applyFill="1" applyBorder="1"/>
    <xf numFmtId="14" fontId="12" fillId="0" borderId="35" xfId="0" applyNumberFormat="1" applyFont="1" applyBorder="1"/>
    <xf numFmtId="0" fontId="0" fillId="0" borderId="26" xfId="0" applyBorder="1" applyAlignment="1">
      <alignment horizontal="center"/>
    </xf>
    <xf numFmtId="14" fontId="12" fillId="0" borderId="26" xfId="0" applyNumberFormat="1" applyFont="1" applyBorder="1"/>
    <xf numFmtId="0" fontId="10" fillId="0" borderId="27" xfId="0" applyFont="1" applyBorder="1"/>
    <xf numFmtId="0" fontId="0" fillId="9" borderId="26" xfId="0" applyFill="1" applyBorder="1"/>
    <xf numFmtId="49" fontId="0" fillId="9" borderId="26" xfId="0" applyNumberFormat="1" applyFill="1" applyBorder="1" applyAlignment="1">
      <alignment horizontal="left"/>
    </xf>
    <xf numFmtId="14" fontId="0" fillId="9" borderId="26" xfId="0" applyNumberFormat="1" applyFill="1" applyBorder="1"/>
    <xf numFmtId="14" fontId="0" fillId="9" borderId="34" xfId="0" applyNumberFormat="1" applyFill="1" applyBorder="1"/>
    <xf numFmtId="14" fontId="0" fillId="9" borderId="24" xfId="0" applyNumberFormat="1" applyFill="1" applyBorder="1"/>
    <xf numFmtId="14" fontId="12" fillId="9" borderId="35" xfId="0" applyNumberFormat="1" applyFont="1" applyFill="1" applyBorder="1"/>
    <xf numFmtId="0" fontId="0" fillId="9" borderId="26" xfId="0" applyFill="1" applyBorder="1" applyAlignment="1">
      <alignment horizontal="center"/>
    </xf>
    <xf numFmtId="14" fontId="12" fillId="9" borderId="26" xfId="0" applyNumberFormat="1" applyFont="1" applyFill="1" applyBorder="1"/>
    <xf numFmtId="0" fontId="10" fillId="9" borderId="27" xfId="0" applyFont="1" applyFill="1" applyBorder="1"/>
    <xf numFmtId="49" fontId="0" fillId="9" borderId="27" xfId="0" applyNumberFormat="1" applyFill="1" applyBorder="1"/>
    <xf numFmtId="14" fontId="11" fillId="9" borderId="34" xfId="0" applyNumberFormat="1" applyFont="1" applyFill="1" applyBorder="1"/>
    <xf numFmtId="14" fontId="0" fillId="0" borderId="26" xfId="0" applyNumberFormat="1" applyBorder="1"/>
    <xf numFmtId="14" fontId="11" fillId="7" borderId="34" xfId="0" applyNumberFormat="1" applyFont="1" applyFill="1" applyBorder="1"/>
    <xf numFmtId="14" fontId="0" fillId="0" borderId="26" xfId="0" applyNumberFormat="1" applyBorder="1" applyAlignment="1">
      <alignment horizontal="center"/>
    </xf>
    <xf numFmtId="0" fontId="12" fillId="0" borderId="26" xfId="0" applyFont="1" applyBorder="1" applyAlignment="1">
      <alignment horizontal="center"/>
    </xf>
    <xf numFmtId="49" fontId="0" fillId="0" borderId="26" xfId="0" applyNumberFormat="1" applyBorder="1" applyAlignment="1">
      <alignment horizontal="left"/>
    </xf>
    <xf numFmtId="14" fontId="0" fillId="0" borderId="34" xfId="0" applyNumberFormat="1" applyBorder="1"/>
    <xf numFmtId="0" fontId="12" fillId="0" borderId="30" xfId="0" applyFont="1" applyBorder="1" applyAlignment="1">
      <alignment horizontal="center"/>
    </xf>
    <xf numFmtId="0" fontId="0" fillId="10" borderId="26" xfId="0" applyFill="1" applyBorder="1"/>
    <xf numFmtId="49" fontId="0" fillId="10" borderId="26" xfId="0" applyNumberFormat="1" applyFill="1" applyBorder="1"/>
    <xf numFmtId="14" fontId="0" fillId="10" borderId="26" xfId="0" applyNumberFormat="1" applyFill="1" applyBorder="1"/>
    <xf numFmtId="14" fontId="0" fillId="10" borderId="34" xfId="0" applyNumberFormat="1" applyFill="1" applyBorder="1"/>
    <xf numFmtId="14" fontId="0" fillId="10" borderId="24" xfId="0" applyNumberFormat="1" applyFill="1" applyBorder="1"/>
    <xf numFmtId="14" fontId="12" fillId="10" borderId="35" xfId="0" applyNumberFormat="1" applyFont="1" applyFill="1" applyBorder="1"/>
    <xf numFmtId="0" fontId="0" fillId="10" borderId="26" xfId="0" applyFill="1" applyBorder="1" applyAlignment="1">
      <alignment horizontal="center"/>
    </xf>
    <xf numFmtId="14" fontId="11" fillId="10" borderId="26" xfId="0" applyNumberFormat="1" applyFont="1" applyFill="1" applyBorder="1"/>
    <xf numFmtId="0" fontId="10" fillId="10" borderId="27" xfId="0" applyFont="1" applyFill="1" applyBorder="1"/>
    <xf numFmtId="49" fontId="0" fillId="10" borderId="27" xfId="0" applyNumberFormat="1" applyFill="1" applyBorder="1"/>
    <xf numFmtId="49" fontId="0" fillId="0" borderId="30" xfId="0" applyNumberFormat="1" applyBorder="1" applyAlignment="1">
      <alignment horizontal="left"/>
    </xf>
    <xf numFmtId="14" fontId="0" fillId="0" borderId="30" xfId="0" applyNumberFormat="1" applyBorder="1"/>
    <xf numFmtId="14" fontId="0" fillId="0" borderId="37" xfId="0" applyNumberFormat="1" applyBorder="1"/>
    <xf numFmtId="14" fontId="10" fillId="0" borderId="31" xfId="0" applyNumberFormat="1" applyFont="1" applyBorder="1"/>
    <xf numFmtId="0" fontId="0" fillId="11" borderId="30" xfId="0" applyFill="1" applyBorder="1" applyAlignment="1">
      <alignment horizontal="center" wrapText="1"/>
    </xf>
    <xf numFmtId="14" fontId="12" fillId="0" borderId="34" xfId="0" applyNumberFormat="1" applyFont="1" applyBorder="1"/>
    <xf numFmtId="14" fontId="12" fillId="7" borderId="34" xfId="0" applyNumberFormat="1" applyFont="1" applyFill="1" applyBorder="1"/>
    <xf numFmtId="14" fontId="12" fillId="9" borderId="34" xfId="0" applyNumberFormat="1" applyFont="1" applyFill="1" applyBorder="1"/>
    <xf numFmtId="0" fontId="12" fillId="9" borderId="26" xfId="0" applyFont="1" applyFill="1" applyBorder="1" applyAlignment="1">
      <alignment horizontal="center"/>
    </xf>
    <xf numFmtId="14" fontId="12" fillId="8" borderId="24" xfId="0" applyNumberFormat="1" applyFont="1" applyFill="1" applyBorder="1"/>
    <xf numFmtId="14" fontId="12" fillId="9" borderId="24" xfId="0" applyNumberFormat="1" applyFont="1" applyFill="1" applyBorder="1"/>
    <xf numFmtId="14" fontId="10" fillId="0" borderId="27" xfId="0" applyNumberFormat="1" applyFont="1" applyBorder="1"/>
    <xf numFmtId="14" fontId="12" fillId="7" borderId="26" xfId="0" applyNumberFormat="1" applyFont="1" applyFill="1" applyBorder="1"/>
    <xf numFmtId="0" fontId="0" fillId="6" borderId="30" xfId="0" applyFill="1" applyBorder="1" applyAlignment="1">
      <alignment horizontal="center" wrapText="1"/>
    </xf>
    <xf numFmtId="14" fontId="12" fillId="10" borderId="26" xfId="0" applyNumberFormat="1" applyFont="1" applyFill="1" applyBorder="1"/>
    <xf numFmtId="14" fontId="12" fillId="10" borderId="34" xfId="0" applyNumberFormat="1" applyFont="1" applyFill="1" applyBorder="1"/>
    <xf numFmtId="14" fontId="12" fillId="10" borderId="24" xfId="0" applyNumberFormat="1" applyFont="1" applyFill="1" applyBorder="1"/>
    <xf numFmtId="14" fontId="0" fillId="7" borderId="35" xfId="0" applyNumberFormat="1" applyFill="1" applyBorder="1"/>
    <xf numFmtId="0" fontId="0" fillId="7" borderId="26" xfId="0" applyFill="1" applyBorder="1" applyAlignment="1">
      <alignment horizontal="center"/>
    </xf>
    <xf numFmtId="0" fontId="10" fillId="7" borderId="27" xfId="0" applyFont="1" applyFill="1" applyBorder="1"/>
    <xf numFmtId="49" fontId="0" fillId="7" borderId="27" xfId="0" applyNumberFormat="1" applyFill="1" applyBorder="1"/>
    <xf numFmtId="14" fontId="12" fillId="7" borderId="35" xfId="0" applyNumberFormat="1" applyFont="1" applyFill="1" applyBorder="1"/>
    <xf numFmtId="0" fontId="12" fillId="0" borderId="26" xfId="0" applyFont="1" applyBorder="1"/>
    <xf numFmtId="14" fontId="12" fillId="7" borderId="30" xfId="0" applyNumberFormat="1" applyFont="1" applyFill="1" applyBorder="1"/>
    <xf numFmtId="14" fontId="12" fillId="0" borderId="37" xfId="0" applyNumberFormat="1" applyFont="1" applyBorder="1"/>
    <xf numFmtId="14" fontId="12" fillId="8" borderId="36" xfId="0" applyNumberFormat="1" applyFont="1" applyFill="1" applyBorder="1"/>
    <xf numFmtId="14" fontId="12" fillId="7" borderId="37" xfId="0" applyNumberFormat="1" applyFont="1" applyFill="1" applyBorder="1"/>
    <xf numFmtId="0" fontId="0" fillId="12" borderId="26" xfId="0" applyFill="1" applyBorder="1"/>
    <xf numFmtId="49" fontId="0" fillId="12" borderId="26" xfId="0" applyNumberFormat="1" applyFill="1" applyBorder="1" applyAlignment="1">
      <alignment horizontal="left"/>
    </xf>
    <xf numFmtId="14" fontId="12" fillId="9" borderId="30" xfId="0" applyNumberFormat="1" applyFont="1" applyFill="1" applyBorder="1"/>
    <xf numFmtId="0" fontId="0" fillId="11" borderId="26" xfId="0" applyFill="1" applyBorder="1" applyAlignment="1">
      <alignment horizontal="center" wrapText="1"/>
    </xf>
    <xf numFmtId="0" fontId="12" fillId="7" borderId="26" xfId="0" applyFont="1" applyFill="1" applyBorder="1" applyAlignment="1">
      <alignment horizontal="center"/>
    </xf>
    <xf numFmtId="14" fontId="12" fillId="7" borderId="27" xfId="0" applyNumberFormat="1" applyFont="1" applyFill="1" applyBorder="1"/>
    <xf numFmtId="14" fontId="0" fillId="7" borderId="27" xfId="0" applyNumberFormat="1" applyFill="1" applyBorder="1"/>
    <xf numFmtId="0" fontId="12" fillId="7" borderId="26" xfId="0" applyFont="1" applyFill="1" applyBorder="1"/>
    <xf numFmtId="49" fontId="0" fillId="10" borderId="26" xfId="0" applyNumberFormat="1" applyFill="1" applyBorder="1" applyAlignment="1">
      <alignment horizontal="left"/>
    </xf>
    <xf numFmtId="0" fontId="12" fillId="10" borderId="26" xfId="0" applyFont="1" applyFill="1" applyBorder="1"/>
    <xf numFmtId="49" fontId="12" fillId="7" borderId="26" xfId="0" applyNumberFormat="1" applyFont="1" applyFill="1" applyBorder="1" applyAlignment="1">
      <alignment horizontal="left"/>
    </xf>
    <xf numFmtId="0" fontId="14" fillId="0" borderId="27" xfId="0" applyFont="1" applyBorder="1"/>
    <xf numFmtId="49" fontId="12" fillId="0" borderId="27" xfId="0" applyNumberFormat="1" applyFont="1" applyBorder="1"/>
    <xf numFmtId="0" fontId="12" fillId="9" borderId="26" xfId="0" applyFont="1" applyFill="1" applyBorder="1"/>
    <xf numFmtId="49" fontId="12" fillId="9" borderId="26" xfId="0" applyNumberFormat="1" applyFont="1" applyFill="1" applyBorder="1" applyAlignment="1">
      <alignment horizontal="left"/>
    </xf>
    <xf numFmtId="0" fontId="12" fillId="9" borderId="27" xfId="0" applyFont="1" applyFill="1" applyBorder="1"/>
    <xf numFmtId="49" fontId="12" fillId="9" borderId="27" xfId="0" applyNumberFormat="1" applyFont="1" applyFill="1" applyBorder="1"/>
    <xf numFmtId="0" fontId="0" fillId="6" borderId="26" xfId="0" applyFill="1" applyBorder="1" applyAlignment="1">
      <alignment horizontal="center"/>
    </xf>
    <xf numFmtId="0" fontId="12" fillId="10" borderId="26" xfId="0" applyFont="1" applyFill="1" applyBorder="1" applyAlignment="1">
      <alignment horizontal="center"/>
    </xf>
    <xf numFmtId="14" fontId="11" fillId="0" borderId="26" xfId="0" applyNumberFormat="1" applyFont="1" applyBorder="1"/>
    <xf numFmtId="49" fontId="0" fillId="0" borderId="26" xfId="0" applyNumberFormat="1" applyBorder="1" applyAlignment="1">
      <alignment horizontal="right"/>
    </xf>
    <xf numFmtId="14" fontId="11" fillId="9" borderId="26" xfId="0" applyNumberFormat="1" applyFont="1" applyFill="1" applyBorder="1"/>
    <xf numFmtId="0" fontId="11" fillId="10" borderId="26" xfId="0" applyFont="1" applyFill="1" applyBorder="1" applyAlignment="1">
      <alignment horizontal="center"/>
    </xf>
    <xf numFmtId="49" fontId="0" fillId="10" borderId="26" xfId="0" applyNumberFormat="1" applyFill="1" applyBorder="1" applyAlignment="1">
      <alignment horizontal="right"/>
    </xf>
    <xf numFmtId="14" fontId="0" fillId="0" borderId="26" xfId="0" applyNumberFormat="1" applyBorder="1" applyAlignment="1">
      <alignment horizontal="right"/>
    </xf>
    <xf numFmtId="49" fontId="0" fillId="9" borderId="26" xfId="0" applyNumberFormat="1" applyFill="1" applyBorder="1" applyAlignment="1">
      <alignment horizontal="right"/>
    </xf>
    <xf numFmtId="0" fontId="0" fillId="11" borderId="26" xfId="0" applyFill="1" applyBorder="1" applyAlignment="1">
      <alignment horizontal="center"/>
    </xf>
    <xf numFmtId="14" fontId="11" fillId="7" borderId="26" xfId="0" applyNumberFormat="1" applyFont="1" applyFill="1" applyBorder="1"/>
    <xf numFmtId="49" fontId="0" fillId="7" borderId="26" xfId="0" applyNumberFormat="1" applyFill="1" applyBorder="1" applyAlignment="1">
      <alignment horizontal="right"/>
    </xf>
    <xf numFmtId="14" fontId="0" fillId="9" borderId="26" xfId="0" applyNumberFormat="1" applyFill="1" applyBorder="1" applyAlignment="1">
      <alignment horizontal="right"/>
    </xf>
    <xf numFmtId="0" fontId="0" fillId="0" borderId="26" xfId="0" applyBorder="1" applyAlignment="1">
      <alignment horizontal="right"/>
    </xf>
    <xf numFmtId="14" fontId="12" fillId="7" borderId="26" xfId="0" applyNumberFormat="1" applyFont="1" applyFill="1" applyBorder="1" applyAlignment="1">
      <alignment horizontal="right"/>
    </xf>
    <xf numFmtId="14" fontId="0" fillId="0" borderId="35" xfId="0" applyNumberFormat="1" applyBorder="1"/>
    <xf numFmtId="14" fontId="12" fillId="8" borderId="29" xfId="0" applyNumberFormat="1" applyFont="1" applyFill="1" applyBorder="1"/>
    <xf numFmtId="0" fontId="10" fillId="0" borderId="26" xfId="0" applyFont="1" applyBorder="1"/>
    <xf numFmtId="49" fontId="0" fillId="0" borderId="30" xfId="0" applyNumberFormat="1" applyBorder="1"/>
    <xf numFmtId="0" fontId="0" fillId="0" borderId="33" xfId="0" applyBorder="1"/>
    <xf numFmtId="49" fontId="0" fillId="0" borderId="33" xfId="0" applyNumberFormat="1" applyBorder="1"/>
    <xf numFmtId="14" fontId="15" fillId="0" borderId="26" xfId="0" applyNumberFormat="1" applyFont="1" applyBorder="1"/>
    <xf numFmtId="17" fontId="0" fillId="0" borderId="26" xfId="0" applyNumberFormat="1" applyBorder="1"/>
    <xf numFmtId="49" fontId="12" fillId="10" borderId="26" xfId="0" applyNumberFormat="1" applyFont="1" applyFill="1" applyBorder="1"/>
    <xf numFmtId="0" fontId="14" fillId="10" borderId="27" xfId="0" applyFont="1" applyFill="1" applyBorder="1"/>
    <xf numFmtId="49" fontId="12" fillId="10" borderId="27" xfId="0" applyNumberFormat="1" applyFont="1" applyFill="1" applyBorder="1"/>
    <xf numFmtId="0" fontId="0" fillId="0" borderId="39" xfId="0" applyBorder="1"/>
    <xf numFmtId="49" fontId="0" fillId="0" borderId="39" xfId="0" applyNumberFormat="1" applyBorder="1"/>
    <xf numFmtId="0" fontId="0" fillId="0" borderId="27" xfId="0" applyBorder="1"/>
    <xf numFmtId="0" fontId="0" fillId="0" borderId="40" xfId="0" applyBorder="1"/>
    <xf numFmtId="0" fontId="15" fillId="7" borderId="26" xfId="0" applyFont="1" applyFill="1" applyBorder="1" applyAlignment="1">
      <alignment horizontal="left" vertical="center" wrapText="1"/>
    </xf>
    <xf numFmtId="0" fontId="12" fillId="7" borderId="27" xfId="0" applyFont="1" applyFill="1" applyBorder="1"/>
    <xf numFmtId="0" fontId="0" fillId="9" borderId="27" xfId="0" applyFill="1" applyBorder="1"/>
    <xf numFmtId="0" fontId="12" fillId="0" borderId="27" xfId="0" applyFont="1" applyBorder="1"/>
    <xf numFmtId="49" fontId="12" fillId="0" borderId="26" xfId="0" applyNumberFormat="1" applyFont="1" applyBorder="1" applyAlignment="1">
      <alignment horizontal="left"/>
    </xf>
    <xf numFmtId="0" fontId="16" fillId="0" borderId="26" xfId="0" applyFont="1" applyBorder="1"/>
    <xf numFmtId="0" fontId="12" fillId="10" borderId="27" xfId="0" applyFont="1" applyFill="1" applyBorder="1" applyAlignment="1">
      <alignment vertical="top"/>
    </xf>
    <xf numFmtId="0" fontId="11" fillId="0" borderId="26" xfId="0" applyFont="1" applyBorder="1"/>
    <xf numFmtId="0" fontId="11" fillId="0" borderId="26" xfId="0" applyFont="1" applyBorder="1" applyAlignment="1">
      <alignment horizontal="center"/>
    </xf>
    <xf numFmtId="0" fontId="0" fillId="10" borderId="27" xfId="0" applyFill="1" applyBorder="1"/>
    <xf numFmtId="0" fontId="0" fillId="13" borderId="26" xfId="0" applyFill="1" applyBorder="1" applyAlignment="1">
      <alignment horizontal="center"/>
    </xf>
    <xf numFmtId="14" fontId="11" fillId="0" borderId="35" xfId="0" applyNumberFormat="1" applyFont="1" applyBorder="1"/>
    <xf numFmtId="14" fontId="11" fillId="8" borderId="24" xfId="0" applyNumberFormat="1" applyFont="1" applyFill="1" applyBorder="1"/>
    <xf numFmtId="14" fontId="11" fillId="0" borderId="34" xfId="0" applyNumberFormat="1" applyFont="1" applyBorder="1"/>
    <xf numFmtId="14" fontId="11" fillId="9" borderId="24" xfId="0" applyNumberFormat="1" applyFont="1" applyFill="1" applyBorder="1"/>
    <xf numFmtId="14" fontId="11" fillId="9" borderId="35" xfId="0" applyNumberFormat="1" applyFont="1" applyFill="1" applyBorder="1"/>
    <xf numFmtId="0" fontId="11" fillId="9" borderId="26" xfId="0" applyFont="1" applyFill="1" applyBorder="1" applyAlignment="1">
      <alignment horizontal="center"/>
    </xf>
    <xf numFmtId="0" fontId="0" fillId="7" borderId="0" xfId="0" applyFill="1"/>
    <xf numFmtId="0" fontId="11" fillId="7" borderId="26" xfId="0" applyFont="1" applyFill="1" applyBorder="1"/>
    <xf numFmtId="49" fontId="0" fillId="0" borderId="23" xfId="0" applyNumberFormat="1" applyBorder="1"/>
    <xf numFmtId="0" fontId="0" fillId="0" borderId="41" xfId="0" applyBorder="1"/>
    <xf numFmtId="0" fontId="0" fillId="0" borderId="33" xfId="0" applyBorder="1" applyAlignment="1">
      <alignment horizontal="center"/>
    </xf>
    <xf numFmtId="0" fontId="0" fillId="0" borderId="23" xfId="0" applyBorder="1"/>
    <xf numFmtId="0" fontId="11" fillId="7" borderId="33" xfId="0" applyFont="1" applyFill="1" applyBorder="1"/>
    <xf numFmtId="14" fontId="11" fillId="0" borderId="27" xfId="0" applyNumberFormat="1" applyFont="1" applyBorder="1"/>
    <xf numFmtId="14" fontId="0" fillId="0" borderId="38" xfId="0" applyNumberFormat="1" applyBorder="1"/>
    <xf numFmtId="0" fontId="0" fillId="0" borderId="31" xfId="0" applyBorder="1"/>
    <xf numFmtId="49" fontId="0" fillId="0" borderId="33" xfId="0" applyNumberFormat="1" applyBorder="1" applyAlignment="1">
      <alignment horizontal="left"/>
    </xf>
    <xf numFmtId="14" fontId="0" fillId="0" borderId="33" xfId="0" applyNumberFormat="1" applyBorder="1"/>
    <xf numFmtId="14" fontId="11" fillId="7" borderId="33" xfId="0" applyNumberFormat="1" applyFont="1" applyFill="1" applyBorder="1"/>
    <xf numFmtId="14" fontId="11" fillId="0" borderId="42" xfId="0" applyNumberFormat="1" applyFont="1" applyBorder="1"/>
    <xf numFmtId="14" fontId="11" fillId="8" borderId="43" xfId="0" applyNumberFormat="1" applyFont="1" applyFill="1" applyBorder="1"/>
    <xf numFmtId="14" fontId="11" fillId="7" borderId="42" xfId="0" applyNumberFormat="1" applyFont="1" applyFill="1" applyBorder="1"/>
    <xf numFmtId="0" fontId="0" fillId="0" borderId="35" xfId="0" applyBorder="1"/>
    <xf numFmtId="14" fontId="0" fillId="0" borderId="41" xfId="0" applyNumberFormat="1" applyBorder="1"/>
    <xf numFmtId="14" fontId="11" fillId="7" borderId="35" xfId="0" applyNumberFormat="1" applyFont="1" applyFill="1" applyBorder="1"/>
    <xf numFmtId="14" fontId="12" fillId="0" borderId="27" xfId="0" applyNumberFormat="1" applyFont="1" applyBorder="1"/>
    <xf numFmtId="14" fontId="11" fillId="0" borderId="41" xfId="0" applyNumberFormat="1" applyFont="1" applyBorder="1"/>
    <xf numFmtId="0" fontId="11" fillId="0" borderId="33" xfId="0" applyFont="1" applyBorder="1" applyAlignment="1">
      <alignment horizontal="center"/>
    </xf>
    <xf numFmtId="14" fontId="11" fillId="0" borderId="33" xfId="0" applyNumberFormat="1" applyFont="1" applyBorder="1"/>
    <xf numFmtId="0" fontId="12" fillId="7" borderId="33" xfId="0" applyFont="1" applyFill="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wrapText="1"/>
    </xf>
    <xf numFmtId="0" fontId="0" fillId="14" borderId="26" xfId="0" applyFill="1" applyBorder="1" applyAlignment="1">
      <alignment horizontal="center"/>
    </xf>
    <xf numFmtId="49" fontId="0" fillId="5" borderId="30" xfId="0" applyNumberFormat="1" applyFill="1" applyBorder="1" applyAlignment="1">
      <alignment horizontal="left"/>
    </xf>
    <xf numFmtId="14" fontId="11" fillId="15" borderId="27" xfId="0" applyNumberFormat="1" applyFont="1" applyFill="1" applyBorder="1"/>
    <xf numFmtId="14" fontId="12" fillId="5" borderId="29" xfId="0" applyNumberFormat="1" applyFont="1" applyFill="1" applyBorder="1"/>
    <xf numFmtId="14" fontId="11" fillId="15" borderId="26" xfId="0" applyNumberFormat="1" applyFont="1" applyFill="1" applyBorder="1"/>
    <xf numFmtId="49" fontId="0" fillId="5" borderId="26" xfId="0" applyNumberFormat="1" applyFill="1" applyBorder="1" applyAlignment="1">
      <alignment horizontal="left"/>
    </xf>
    <xf numFmtId="0" fontId="11" fillId="5" borderId="26" xfId="0" applyFont="1" applyFill="1" applyBorder="1" applyAlignment="1">
      <alignment horizontal="center"/>
    </xf>
    <xf numFmtId="14" fontId="12" fillId="15" borderId="27" xfId="0" applyNumberFormat="1" applyFont="1" applyFill="1" applyBorder="1"/>
    <xf numFmtId="49" fontId="0" fillId="5" borderId="23" xfId="0" applyNumberFormat="1" applyFill="1" applyBorder="1"/>
    <xf numFmtId="49" fontId="0" fillId="5" borderId="27" xfId="0" applyNumberFormat="1" applyFill="1" applyBorder="1" applyAlignment="1">
      <alignment horizontal="center" wrapText="1"/>
    </xf>
    <xf numFmtId="14" fontId="11" fillId="5" borderId="37" xfId="0" applyNumberFormat="1" applyFont="1" applyFill="1" applyBorder="1"/>
    <xf numFmtId="14" fontId="11" fillId="5" borderId="38" xfId="0" applyNumberFormat="1" applyFont="1" applyFill="1" applyBorder="1"/>
    <xf numFmtId="0" fontId="0" fillId="5" borderId="30" xfId="0" applyFill="1" applyBorder="1" applyAlignment="1">
      <alignment horizontal="center"/>
    </xf>
    <xf numFmtId="0" fontId="0" fillId="5" borderId="31" xfId="0" applyFill="1" applyBorder="1"/>
    <xf numFmtId="14" fontId="12" fillId="5" borderId="34" xfId="0" applyNumberFormat="1" applyFont="1" applyFill="1" applyBorder="1"/>
    <xf numFmtId="14" fontId="11" fillId="5" borderId="33" xfId="0" applyNumberFormat="1" applyFont="1" applyFill="1" applyBorder="1"/>
    <xf numFmtId="0" fontId="0" fillId="5" borderId="33" xfId="0" applyFill="1" applyBorder="1" applyAlignment="1">
      <alignment horizontal="center"/>
    </xf>
    <xf numFmtId="49" fontId="0" fillId="5" borderId="33" xfId="0" applyNumberFormat="1" applyFill="1" applyBorder="1" applyAlignment="1">
      <alignment horizontal="left"/>
    </xf>
    <xf numFmtId="14" fontId="12" fillId="5" borderId="35" xfId="0" applyNumberFormat="1" applyFont="1" applyFill="1" applyBorder="1"/>
    <xf numFmtId="14" fontId="12" fillId="5" borderId="24" xfId="0" applyNumberFormat="1" applyFont="1" applyFill="1" applyBorder="1"/>
    <xf numFmtId="0" fontId="11" fillId="5" borderId="33" xfId="0" applyFont="1" applyFill="1" applyBorder="1" applyAlignment="1">
      <alignment horizontal="center"/>
    </xf>
    <xf numFmtId="0" fontId="0" fillId="16" borderId="26" xfId="0" applyFill="1" applyBorder="1" applyAlignment="1">
      <alignment horizontal="center" wrapText="1"/>
    </xf>
    <xf numFmtId="14" fontId="0" fillId="17" borderId="24" xfId="0" applyNumberFormat="1" applyFill="1" applyBorder="1"/>
    <xf numFmtId="0" fontId="0" fillId="18" borderId="26" xfId="0" applyFill="1" applyBorder="1"/>
    <xf numFmtId="49" fontId="0" fillId="18" borderId="26" xfId="0" applyNumberFormat="1" applyFill="1" applyBorder="1" applyAlignment="1">
      <alignment horizontal="left"/>
    </xf>
    <xf numFmtId="14" fontId="0" fillId="18" borderId="26" xfId="0" applyNumberFormat="1" applyFill="1" applyBorder="1"/>
    <xf numFmtId="14" fontId="0" fillId="18" borderId="34" xfId="0" applyNumberFormat="1" applyFill="1" applyBorder="1"/>
    <xf numFmtId="14" fontId="0" fillId="18" borderId="24" xfId="0" applyNumberFormat="1" applyFill="1" applyBorder="1"/>
    <xf numFmtId="49" fontId="0" fillId="18" borderId="27" xfId="0" applyNumberFormat="1" applyFill="1" applyBorder="1"/>
    <xf numFmtId="14" fontId="11" fillId="18" borderId="34" xfId="0" applyNumberFormat="1" applyFont="1" applyFill="1" applyBorder="1"/>
    <xf numFmtId="14" fontId="0" fillId="17" borderId="36" xfId="0" applyNumberFormat="1" applyFill="1" applyBorder="1"/>
    <xf numFmtId="0" fontId="0" fillId="19" borderId="26" xfId="0" applyFill="1" applyBorder="1" applyAlignment="1">
      <alignment horizontal="center" wrapText="1"/>
    </xf>
    <xf numFmtId="14" fontId="12" fillId="18" borderId="34" xfId="0" applyNumberFormat="1" applyFont="1" applyFill="1" applyBorder="1"/>
    <xf numFmtId="14" fontId="12" fillId="17" borderId="24" xfId="0" applyNumberFormat="1" applyFont="1" applyFill="1" applyBorder="1"/>
    <xf numFmtId="14" fontId="12" fillId="18" borderId="24" xfId="0" applyNumberFormat="1" applyFont="1" applyFill="1" applyBorder="1"/>
    <xf numFmtId="0" fontId="0" fillId="16" borderId="30" xfId="0" applyFill="1" applyBorder="1" applyAlignment="1">
      <alignment horizontal="center" wrapText="1"/>
    </xf>
    <xf numFmtId="14" fontId="12" fillId="18" borderId="26" xfId="0" applyNumberFormat="1" applyFont="1" applyFill="1" applyBorder="1"/>
    <xf numFmtId="14" fontId="12" fillId="17" borderId="36" xfId="0" applyNumberFormat="1" applyFont="1" applyFill="1" applyBorder="1"/>
    <xf numFmtId="0" fontId="12" fillId="0" borderId="30" xfId="0" applyFont="1" applyBorder="1"/>
    <xf numFmtId="0" fontId="12" fillId="7" borderId="30" xfId="0" applyFont="1" applyFill="1" applyBorder="1"/>
    <xf numFmtId="49" fontId="12" fillId="7" borderId="30" xfId="0" applyNumberFormat="1" applyFont="1" applyFill="1" applyBorder="1" applyAlignment="1">
      <alignment horizontal="left"/>
    </xf>
    <xf numFmtId="0" fontId="14" fillId="0" borderId="31" xfId="0" applyFont="1" applyBorder="1"/>
    <xf numFmtId="0" fontId="12" fillId="18" borderId="26" xfId="0" applyFont="1" applyFill="1" applyBorder="1"/>
    <xf numFmtId="49" fontId="12" fillId="18" borderId="26" xfId="0" applyNumberFormat="1" applyFont="1" applyFill="1" applyBorder="1" applyAlignment="1">
      <alignment horizontal="left"/>
    </xf>
    <xf numFmtId="49" fontId="12" fillId="18" borderId="27" xfId="0" applyNumberFormat="1" applyFont="1" applyFill="1" applyBorder="1"/>
    <xf numFmtId="49" fontId="0" fillId="18" borderId="26" xfId="0" applyNumberFormat="1" applyFill="1" applyBorder="1" applyAlignment="1">
      <alignment horizontal="right"/>
    </xf>
    <xf numFmtId="0" fontId="0" fillId="19" borderId="26" xfId="0" applyFill="1" applyBorder="1" applyAlignment="1">
      <alignment horizontal="center"/>
    </xf>
    <xf numFmtId="14" fontId="0" fillId="18" borderId="26" xfId="0" applyNumberFormat="1" applyFill="1" applyBorder="1" applyAlignment="1">
      <alignment horizontal="right"/>
    </xf>
    <xf numFmtId="49" fontId="0" fillId="0" borderId="31" xfId="0" applyNumberFormat="1" applyBorder="1"/>
    <xf numFmtId="0" fontId="12" fillId="7" borderId="39" xfId="0" applyFont="1" applyFill="1" applyBorder="1"/>
    <xf numFmtId="14" fontId="0" fillId="0" borderId="39" xfId="0" applyNumberFormat="1" applyBorder="1"/>
    <xf numFmtId="49" fontId="0" fillId="0" borderId="44" xfId="0" applyNumberFormat="1" applyBorder="1"/>
    <xf numFmtId="0" fontId="12" fillId="20" borderId="26" xfId="0" applyFont="1" applyFill="1" applyBorder="1" applyAlignment="1">
      <alignment horizontal="center"/>
    </xf>
    <xf numFmtId="0" fontId="0" fillId="18" borderId="33" xfId="0" applyFill="1" applyBorder="1"/>
    <xf numFmtId="0" fontId="0" fillId="9" borderId="23" xfId="0" applyFill="1" applyBorder="1"/>
    <xf numFmtId="0" fontId="0" fillId="7" borderId="33" xfId="0" applyFill="1" applyBorder="1"/>
    <xf numFmtId="49" fontId="0" fillId="7" borderId="33" xfId="0" applyNumberFormat="1" applyFill="1" applyBorder="1" applyAlignment="1">
      <alignment horizontal="left"/>
    </xf>
    <xf numFmtId="14" fontId="12" fillId="0" borderId="33" xfId="0" applyNumberFormat="1" applyFont="1" applyBorder="1"/>
    <xf numFmtId="14" fontId="12" fillId="0" borderId="42" xfId="0" applyNumberFormat="1" applyFont="1" applyBorder="1"/>
    <xf numFmtId="14" fontId="12" fillId="0" borderId="41" xfId="0" applyNumberFormat="1" applyFont="1" applyBorder="1"/>
    <xf numFmtId="14" fontId="12" fillId="8" borderId="43" xfId="0" applyNumberFormat="1" applyFont="1" applyFill="1" applyBorder="1"/>
    <xf numFmtId="14" fontId="12" fillId="7" borderId="33" xfId="0" applyNumberFormat="1" applyFont="1" applyFill="1" applyBorder="1"/>
    <xf numFmtId="14" fontId="12" fillId="8" borderId="26" xfId="0" applyNumberFormat="1" applyFont="1" applyFill="1" applyBorder="1"/>
    <xf numFmtId="49" fontId="0" fillId="0" borderId="26" xfId="0" applyNumberFormat="1" applyBorder="1"/>
    <xf numFmtId="14" fontId="0" fillId="0" borderId="23" xfId="0" applyNumberFormat="1" applyBorder="1"/>
    <xf numFmtId="0" fontId="12" fillId="0" borderId="33" xfId="0" applyFont="1" applyBorder="1" applyAlignment="1">
      <alignment horizontal="center"/>
    </xf>
    <xf numFmtId="49" fontId="0" fillId="18" borderId="33" xfId="0" applyNumberFormat="1" applyFill="1" applyBorder="1" applyAlignment="1">
      <alignment horizontal="left"/>
    </xf>
    <xf numFmtId="14" fontId="12" fillId="18" borderId="23" xfId="0" applyNumberFormat="1" applyFont="1" applyFill="1" applyBorder="1"/>
    <xf numFmtId="14" fontId="0" fillId="18" borderId="33" xfId="0" applyNumberFormat="1" applyFill="1" applyBorder="1"/>
    <xf numFmtId="14" fontId="12" fillId="18" borderId="33" xfId="0" applyNumberFormat="1" applyFont="1" applyFill="1" applyBorder="1"/>
    <xf numFmtId="14" fontId="12" fillId="18" borderId="41" xfId="0" applyNumberFormat="1" applyFont="1" applyFill="1" applyBorder="1"/>
    <xf numFmtId="14" fontId="12" fillId="18" borderId="43" xfId="0" applyNumberFormat="1" applyFont="1" applyFill="1" applyBorder="1"/>
    <xf numFmtId="14" fontId="11" fillId="18" borderId="33" xfId="0" applyNumberFormat="1" applyFont="1" applyFill="1" applyBorder="1"/>
    <xf numFmtId="0" fontId="12" fillId="18" borderId="33" xfId="0" applyFont="1" applyFill="1" applyBorder="1" applyAlignment="1">
      <alignment horizontal="center"/>
    </xf>
    <xf numFmtId="49" fontId="0" fillId="18" borderId="23" xfId="0" applyNumberFormat="1" applyFill="1" applyBorder="1"/>
    <xf numFmtId="14" fontId="0" fillId="18" borderId="23" xfId="0" applyNumberFormat="1" applyFill="1" applyBorder="1"/>
    <xf numFmtId="14" fontId="0" fillId="18" borderId="30" xfId="0" applyNumberFormat="1" applyFill="1" applyBorder="1"/>
    <xf numFmtId="0" fontId="0" fillId="21" borderId="26" xfId="0" applyFill="1" applyBorder="1" applyAlignment="1">
      <alignment horizontal="center"/>
    </xf>
    <xf numFmtId="0" fontId="12" fillId="0" borderId="33" xfId="0" applyFont="1" applyBorder="1"/>
    <xf numFmtId="14" fontId="12" fillId="22" borderId="26" xfId="0" applyNumberFormat="1" applyFont="1" applyFill="1" applyBorder="1"/>
    <xf numFmtId="14" fontId="11" fillId="22" borderId="26" xfId="0" applyNumberFormat="1" applyFont="1" applyFill="1" applyBorder="1"/>
    <xf numFmtId="14" fontId="11" fillId="18" borderId="26" xfId="0" applyNumberFormat="1" applyFont="1" applyFill="1" applyBorder="1"/>
    <xf numFmtId="0" fontId="0" fillId="18" borderId="26" xfId="0" applyFill="1" applyBorder="1" applyAlignment="1">
      <alignment horizontal="center"/>
    </xf>
    <xf numFmtId="49" fontId="0" fillId="18" borderId="26" xfId="0" applyNumberFormat="1" applyFill="1" applyBorder="1"/>
    <xf numFmtId="0" fontId="0" fillId="24" borderId="26" xfId="0" applyFill="1" applyBorder="1"/>
    <xf numFmtId="14" fontId="0" fillId="24" borderId="33" xfId="0" applyNumberFormat="1" applyFill="1" applyBorder="1"/>
    <xf numFmtId="14" fontId="11" fillId="22" borderId="33" xfId="0" applyNumberFormat="1" applyFont="1" applyFill="1" applyBorder="1"/>
    <xf numFmtId="0" fontId="12" fillId="18" borderId="33" xfId="0" applyFont="1" applyFill="1" applyBorder="1"/>
    <xf numFmtId="0" fontId="0" fillId="24" borderId="33" xfId="0" applyFill="1" applyBorder="1"/>
    <xf numFmtId="0" fontId="17" fillId="0" borderId="0" xfId="0" applyFont="1"/>
    <xf numFmtId="0" fontId="18" fillId="0" borderId="26" xfId="0" applyFont="1" applyBorder="1" applyAlignment="1">
      <alignment horizontal="center" vertical="top" wrapText="1"/>
    </xf>
    <xf numFmtId="0" fontId="18" fillId="0" borderId="26" xfId="0" applyFont="1" applyBorder="1" applyAlignment="1">
      <alignment vertical="top" wrapText="1"/>
    </xf>
    <xf numFmtId="0" fontId="19" fillId="0" borderId="26" xfId="0" applyFont="1" applyBorder="1" applyAlignment="1">
      <alignment horizontal="center" vertical="top" wrapText="1"/>
    </xf>
    <xf numFmtId="0" fontId="18" fillId="26" borderId="26" xfId="0" applyFont="1" applyFill="1" applyBorder="1" applyAlignment="1">
      <alignment horizontal="center" vertical="top" wrapText="1"/>
    </xf>
    <xf numFmtId="0" fontId="18" fillId="26" borderId="26" xfId="0" applyFont="1" applyFill="1" applyBorder="1" applyAlignment="1">
      <alignment vertical="top" wrapText="1"/>
    </xf>
    <xf numFmtId="0" fontId="0" fillId="7" borderId="0" xfId="0" applyFill="1" applyAlignment="1">
      <alignment horizontal="center"/>
    </xf>
    <xf numFmtId="0" fontId="18" fillId="26" borderId="26" xfId="0" applyFont="1" applyFill="1" applyBorder="1"/>
    <xf numFmtId="0" fontId="18" fillId="26" borderId="26" xfId="0" applyFont="1" applyFill="1" applyBorder="1" applyAlignment="1">
      <alignment horizontal="center"/>
    </xf>
    <xf numFmtId="0" fontId="19" fillId="26" borderId="26" xfId="0" applyFont="1" applyFill="1" applyBorder="1" applyAlignment="1">
      <alignment horizontal="center" vertical="top" wrapText="1"/>
    </xf>
    <xf numFmtId="0" fontId="20" fillId="26" borderId="26" xfId="0" applyFont="1" applyFill="1" applyBorder="1" applyAlignment="1">
      <alignment horizontal="center" vertical="top" wrapText="1"/>
    </xf>
    <xf numFmtId="0" fontId="21" fillId="26" borderId="26" xfId="0" applyFont="1" applyFill="1" applyBorder="1" applyAlignment="1">
      <alignment horizontal="center"/>
    </xf>
    <xf numFmtId="0" fontId="18" fillId="26" borderId="26" xfId="0" applyFont="1" applyFill="1" applyBorder="1" applyAlignment="1">
      <alignment vertical="center"/>
    </xf>
    <xf numFmtId="0" fontId="18" fillId="26" borderId="26" xfId="0" applyFont="1" applyFill="1" applyBorder="1" applyAlignment="1">
      <alignment horizontal="center" vertical="center"/>
    </xf>
    <xf numFmtId="0" fontId="21" fillId="26" borderId="26" xfId="0" applyFont="1" applyFill="1" applyBorder="1" applyAlignment="1">
      <alignment vertical="center" wrapText="1"/>
    </xf>
    <xf numFmtId="0" fontId="18" fillId="26" borderId="40" xfId="0" applyFont="1" applyFill="1" applyBorder="1"/>
    <xf numFmtId="0" fontId="12" fillId="7" borderId="0" xfId="0" applyFont="1" applyFill="1"/>
    <xf numFmtId="0" fontId="21" fillId="26" borderId="26" xfId="0" applyFont="1" applyFill="1" applyBorder="1" applyAlignment="1">
      <alignment horizontal="center" vertical="top" wrapText="1"/>
    </xf>
    <xf numFmtId="0" fontId="21" fillId="26" borderId="26" xfId="0" applyFont="1" applyFill="1" applyBorder="1" applyAlignment="1">
      <alignment vertical="top" wrapText="1"/>
    </xf>
    <xf numFmtId="0" fontId="21" fillId="26" borderId="26" xfId="0" applyFont="1" applyFill="1" applyBorder="1"/>
    <xf numFmtId="0" fontId="3" fillId="26" borderId="26" xfId="1" applyFont="1" applyFill="1" applyBorder="1" applyAlignment="1">
      <alignment horizontal="center" vertical="top" wrapText="1"/>
    </xf>
    <xf numFmtId="0" fontId="0" fillId="26" borderId="26" xfId="0" applyFill="1" applyBorder="1" applyAlignment="1">
      <alignment horizontal="center"/>
    </xf>
    <xf numFmtId="0" fontId="18" fillId="0" borderId="26" xfId="0" applyFont="1" applyBorder="1"/>
    <xf numFmtId="0" fontId="18" fillId="7" borderId="26" xfId="0" applyFont="1" applyFill="1" applyBorder="1" applyAlignment="1">
      <alignment horizontal="center"/>
    </xf>
    <xf numFmtId="0" fontId="18" fillId="27" borderId="26" xfId="0" applyFont="1" applyFill="1" applyBorder="1" applyAlignment="1">
      <alignment horizontal="center"/>
    </xf>
    <xf numFmtId="0" fontId="18" fillId="28" borderId="26" xfId="0" applyFont="1" applyFill="1" applyBorder="1" applyAlignment="1">
      <alignment horizontal="center" vertical="top" wrapText="1"/>
    </xf>
    <xf numFmtId="0" fontId="18" fillId="28" borderId="26" xfId="0" applyFont="1" applyFill="1" applyBorder="1"/>
    <xf numFmtId="0" fontId="0" fillId="0" borderId="0" xfId="0" applyAlignment="1">
      <alignment horizontal="center" wrapText="1"/>
    </xf>
    <xf numFmtId="0" fontId="0" fillId="0" borderId="26" xfId="0" applyBorder="1" applyAlignment="1">
      <alignment wrapText="1"/>
    </xf>
    <xf numFmtId="0" fontId="0" fillId="0" borderId="26" xfId="0" applyBorder="1" applyAlignment="1">
      <alignment horizontal="left" wrapText="1"/>
    </xf>
    <xf numFmtId="49" fontId="0" fillId="0" borderId="26" xfId="0" applyNumberFormat="1" applyBorder="1" applyAlignment="1">
      <alignment horizontal="center" wrapText="1"/>
    </xf>
    <xf numFmtId="0" fontId="0" fillId="0" borderId="45" xfId="0" applyBorder="1" applyAlignment="1">
      <alignment horizontal="center" wrapText="1"/>
    </xf>
    <xf numFmtId="0" fontId="0" fillId="0" borderId="46" xfId="0" applyBorder="1" applyAlignment="1">
      <alignment wrapText="1"/>
    </xf>
    <xf numFmtId="0" fontId="0" fillId="0" borderId="46" xfId="0" applyBorder="1" applyAlignment="1">
      <alignment horizontal="center" wrapText="1"/>
    </xf>
    <xf numFmtId="0" fontId="0" fillId="0" borderId="46" xfId="0" applyBorder="1" applyAlignment="1">
      <alignment horizontal="left" wrapText="1"/>
    </xf>
    <xf numFmtId="49" fontId="0" fillId="0" borderId="46" xfId="0" applyNumberFormat="1" applyBorder="1" applyAlignment="1">
      <alignment horizontal="center" wrapText="1"/>
    </xf>
    <xf numFmtId="14" fontId="0" fillId="0" borderId="46" xfId="0" applyNumberFormat="1" applyBorder="1" applyAlignment="1">
      <alignment horizontal="center" wrapText="1"/>
    </xf>
    <xf numFmtId="14" fontId="0" fillId="7" borderId="26" xfId="0" applyNumberFormat="1" applyFill="1" applyBorder="1" applyAlignment="1">
      <alignment horizontal="center" wrapText="1"/>
    </xf>
    <xf numFmtId="0" fontId="0" fillId="0" borderId="47" xfId="0" applyBorder="1" applyAlignment="1">
      <alignment wrapText="1"/>
    </xf>
    <xf numFmtId="0" fontId="0" fillId="0" borderId="47" xfId="0" applyBorder="1" applyAlignment="1">
      <alignment horizontal="center" wrapText="1"/>
    </xf>
    <xf numFmtId="0" fontId="0" fillId="0" borderId="47" xfId="0" applyBorder="1" applyAlignment="1">
      <alignment horizontal="left" wrapText="1"/>
    </xf>
    <xf numFmtId="49" fontId="0" fillId="0" borderId="47" xfId="0" applyNumberFormat="1" applyBorder="1" applyAlignment="1">
      <alignment horizontal="center" wrapText="1"/>
    </xf>
    <xf numFmtId="14" fontId="0" fillId="0" borderId="47" xfId="0" applyNumberFormat="1" applyBorder="1" applyAlignment="1">
      <alignment horizontal="center" wrapText="1"/>
    </xf>
    <xf numFmtId="0" fontId="0" fillId="0" borderId="30" xfId="0" applyBorder="1" applyAlignment="1">
      <alignment wrapText="1"/>
    </xf>
    <xf numFmtId="0" fontId="0" fillId="0" borderId="30" xfId="0" applyBorder="1" applyAlignment="1">
      <alignment horizontal="left" wrapText="1"/>
    </xf>
    <xf numFmtId="49" fontId="0" fillId="0" borderId="30" xfId="0" applyNumberFormat="1" applyBorder="1" applyAlignment="1">
      <alignment horizontal="center" wrapText="1"/>
    </xf>
    <xf numFmtId="14" fontId="0" fillId="0" borderId="30" xfId="0" applyNumberFormat="1" applyBorder="1" applyAlignment="1">
      <alignment horizontal="center" wrapText="1"/>
    </xf>
    <xf numFmtId="0" fontId="0" fillId="0" borderId="30" xfId="0" applyBorder="1" applyAlignment="1">
      <alignment horizontal="center" wrapText="1"/>
    </xf>
    <xf numFmtId="14" fontId="0" fillId="7" borderId="47" xfId="0" applyNumberFormat="1" applyFill="1" applyBorder="1" applyAlignment="1">
      <alignment horizontal="center" wrapText="1"/>
    </xf>
    <xf numFmtId="0" fontId="0" fillId="0" borderId="48" xfId="0" applyBorder="1" applyAlignment="1">
      <alignment wrapText="1"/>
    </xf>
    <xf numFmtId="0" fontId="0" fillId="0" borderId="48" xfId="0" applyBorder="1" applyAlignment="1">
      <alignment horizontal="center" wrapText="1"/>
    </xf>
    <xf numFmtId="0" fontId="0" fillId="0" borderId="48" xfId="0" applyBorder="1" applyAlignment="1">
      <alignment horizontal="left" wrapText="1"/>
    </xf>
    <xf numFmtId="49" fontId="0" fillId="0" borderId="48" xfId="0" applyNumberFormat="1" applyBorder="1" applyAlignment="1">
      <alignment horizontal="center" wrapText="1"/>
    </xf>
    <xf numFmtId="14" fontId="0" fillId="0" borderId="48" xfId="0" applyNumberFormat="1" applyBorder="1" applyAlignment="1">
      <alignment horizontal="center" wrapText="1"/>
    </xf>
    <xf numFmtId="49" fontId="12" fillId="0" borderId="30" xfId="0" applyNumberFormat="1" applyFont="1" applyBorder="1" applyAlignment="1">
      <alignment horizontal="center" wrapText="1"/>
    </xf>
    <xf numFmtId="14" fontId="12" fillId="0" borderId="30" xfId="0" applyNumberFormat="1" applyFont="1" applyBorder="1" applyAlignment="1">
      <alignment horizontal="center" wrapText="1"/>
    </xf>
    <xf numFmtId="0" fontId="12" fillId="0" borderId="30" xfId="0" applyFont="1" applyBorder="1" applyAlignment="1">
      <alignment horizontal="center" wrapText="1"/>
    </xf>
    <xf numFmtId="49" fontId="12" fillId="0" borderId="47" xfId="0" applyNumberFormat="1" applyFont="1" applyBorder="1" applyAlignment="1">
      <alignment horizontal="center" wrapText="1"/>
    </xf>
    <xf numFmtId="14" fontId="12" fillId="0" borderId="47" xfId="0" applyNumberFormat="1" applyFont="1" applyBorder="1" applyAlignment="1">
      <alignment horizontal="center" wrapText="1"/>
    </xf>
    <xf numFmtId="0" fontId="12" fillId="0" borderId="47" xfId="0" applyFont="1" applyBorder="1" applyAlignment="1">
      <alignment horizontal="center" wrapText="1"/>
    </xf>
    <xf numFmtId="0" fontId="12" fillId="0" borderId="26" xfId="0" applyFont="1" applyBorder="1" applyAlignment="1">
      <alignment horizontal="left" wrapText="1"/>
    </xf>
    <xf numFmtId="0" fontId="0" fillId="0" borderId="49" xfId="0" applyBorder="1" applyAlignment="1">
      <alignment horizontal="center" wrapText="1"/>
    </xf>
    <xf numFmtId="0" fontId="0" fillId="7" borderId="26" xfId="0" applyFill="1" applyBorder="1" applyAlignment="1">
      <alignment wrapText="1"/>
    </xf>
    <xf numFmtId="0" fontId="0" fillId="7" borderId="26" xfId="0" applyFill="1" applyBorder="1" applyAlignment="1">
      <alignment horizontal="center" wrapText="1"/>
    </xf>
    <xf numFmtId="0" fontId="0" fillId="7" borderId="47" xfId="0" applyFill="1" applyBorder="1" applyAlignment="1">
      <alignment horizontal="center" wrapText="1"/>
    </xf>
    <xf numFmtId="0" fontId="0" fillId="0" borderId="50" xfId="0" applyBorder="1" applyAlignment="1">
      <alignment wrapText="1"/>
    </xf>
    <xf numFmtId="0" fontId="0" fillId="0" borderId="50" xfId="0" applyBorder="1" applyAlignment="1">
      <alignment horizontal="center" wrapText="1"/>
    </xf>
    <xf numFmtId="0" fontId="0" fillId="0" borderId="50" xfId="0" applyBorder="1" applyAlignment="1">
      <alignment horizontal="left" wrapText="1"/>
    </xf>
    <xf numFmtId="49" fontId="0" fillId="0" borderId="50" xfId="0" applyNumberFormat="1" applyBorder="1" applyAlignment="1">
      <alignment horizontal="center" wrapText="1"/>
    </xf>
    <xf numFmtId="14" fontId="0" fillId="0" borderId="50" xfId="0" applyNumberFormat="1" applyBorder="1" applyAlignment="1">
      <alignment horizontal="center" wrapText="1"/>
    </xf>
    <xf numFmtId="0" fontId="0" fillId="0" borderId="39" xfId="0" applyBorder="1" applyAlignment="1">
      <alignment wrapText="1"/>
    </xf>
    <xf numFmtId="0" fontId="0" fillId="0" borderId="39" xfId="0" applyBorder="1" applyAlignment="1">
      <alignment horizontal="center" wrapText="1"/>
    </xf>
    <xf numFmtId="0" fontId="0" fillId="0" borderId="39" xfId="0" applyBorder="1" applyAlignment="1">
      <alignment horizontal="left" wrapText="1"/>
    </xf>
    <xf numFmtId="49" fontId="0" fillId="0" borderId="39" xfId="0" applyNumberFormat="1" applyBorder="1" applyAlignment="1">
      <alignment horizontal="center" wrapText="1"/>
    </xf>
    <xf numFmtId="14" fontId="0" fillId="0" borderId="39" xfId="0" applyNumberFormat="1" applyBorder="1" applyAlignment="1">
      <alignment horizontal="center" wrapText="1"/>
    </xf>
    <xf numFmtId="0" fontId="0" fillId="0" borderId="51" xfId="0" applyBorder="1" applyAlignment="1">
      <alignment wrapText="1"/>
    </xf>
    <xf numFmtId="0" fontId="0" fillId="0" borderId="51" xfId="0" applyBorder="1" applyAlignment="1">
      <alignment horizontal="center" wrapText="1"/>
    </xf>
    <xf numFmtId="0" fontId="0" fillId="0" borderId="51" xfId="0" applyBorder="1" applyAlignment="1">
      <alignment horizontal="left" wrapText="1"/>
    </xf>
    <xf numFmtId="49" fontId="0" fillId="0" borderId="51" xfId="0" applyNumberFormat="1" applyBorder="1" applyAlignment="1">
      <alignment horizontal="center" wrapText="1"/>
    </xf>
    <xf numFmtId="14" fontId="0" fillId="0" borderId="51" xfId="0" applyNumberFormat="1" applyBorder="1" applyAlignment="1">
      <alignment horizontal="center" wrapText="1"/>
    </xf>
    <xf numFmtId="0" fontId="0" fillId="0" borderId="33" xfId="0" applyBorder="1" applyAlignment="1">
      <alignment wrapText="1"/>
    </xf>
    <xf numFmtId="0" fontId="0" fillId="0" borderId="33" xfId="0" applyBorder="1" applyAlignment="1">
      <alignment horizontal="center" wrapText="1"/>
    </xf>
    <xf numFmtId="0" fontId="0" fillId="0" borderId="33" xfId="0" applyBorder="1" applyAlignment="1">
      <alignment horizontal="left" wrapText="1"/>
    </xf>
    <xf numFmtId="49" fontId="0" fillId="0" borderId="33" xfId="0" applyNumberFormat="1" applyBorder="1" applyAlignment="1">
      <alignment horizontal="center" wrapText="1"/>
    </xf>
    <xf numFmtId="14" fontId="0" fillId="0" borderId="33" xfId="0" applyNumberFormat="1" applyBorder="1" applyAlignment="1">
      <alignment horizontal="center" wrapText="1"/>
    </xf>
    <xf numFmtId="0" fontId="0" fillId="0" borderId="52" xfId="0" applyBorder="1" applyAlignment="1">
      <alignment wrapText="1"/>
    </xf>
    <xf numFmtId="0" fontId="0" fillId="0" borderId="52" xfId="0" applyBorder="1" applyAlignment="1">
      <alignment horizontal="center" wrapText="1"/>
    </xf>
    <xf numFmtId="0" fontId="0" fillId="0" borderId="52" xfId="0" applyBorder="1" applyAlignment="1">
      <alignment horizontal="left" wrapText="1"/>
    </xf>
    <xf numFmtId="49" fontId="0" fillId="0" borderId="52" xfId="0" applyNumberFormat="1" applyBorder="1" applyAlignment="1">
      <alignment horizontal="center" wrapText="1"/>
    </xf>
    <xf numFmtId="14" fontId="0" fillId="0" borderId="52" xfId="0" applyNumberFormat="1" applyBorder="1" applyAlignment="1">
      <alignment horizontal="center" wrapText="1"/>
    </xf>
    <xf numFmtId="0" fontId="15" fillId="7" borderId="26" xfId="0" applyFont="1" applyFill="1" applyBorder="1" applyAlignment="1">
      <alignment wrapText="1"/>
    </xf>
    <xf numFmtId="0" fontId="0" fillId="7" borderId="40" xfId="0" applyFill="1" applyBorder="1" applyAlignment="1">
      <alignment wrapText="1"/>
    </xf>
    <xf numFmtId="0" fontId="0" fillId="0" borderId="27" xfId="0" applyBorder="1" applyAlignment="1">
      <alignment horizontal="center"/>
    </xf>
    <xf numFmtId="49" fontId="0" fillId="0" borderId="35" xfId="0" applyNumberFormat="1" applyBorder="1" applyAlignment="1">
      <alignment horizontal="center" wrapText="1"/>
    </xf>
    <xf numFmtId="0" fontId="0" fillId="0" borderId="53" xfId="0" applyBorder="1" applyAlignment="1">
      <alignment wrapText="1"/>
    </xf>
    <xf numFmtId="0" fontId="0" fillId="0" borderId="53" xfId="0" applyBorder="1" applyAlignment="1">
      <alignment horizontal="center"/>
    </xf>
    <xf numFmtId="0" fontId="0" fillId="0" borderId="53" xfId="0" applyBorder="1" applyAlignment="1">
      <alignment horizontal="left" wrapText="1"/>
    </xf>
    <xf numFmtId="49" fontId="0" fillId="0" borderId="53" xfId="0" applyNumberFormat="1" applyBorder="1" applyAlignment="1">
      <alignment horizontal="center" wrapText="1"/>
    </xf>
    <xf numFmtId="14" fontId="0" fillId="0" borderId="53" xfId="0" applyNumberFormat="1" applyBorder="1" applyAlignment="1">
      <alignment horizontal="center" wrapText="1"/>
    </xf>
    <xf numFmtId="0" fontId="0" fillId="0" borderId="53" xfId="0" applyBorder="1" applyAlignment="1">
      <alignment horizontal="center" wrapText="1"/>
    </xf>
    <xf numFmtId="0" fontId="0" fillId="7" borderId="33" xfId="0" applyFill="1" applyBorder="1" applyAlignment="1">
      <alignment wrapText="1"/>
    </xf>
    <xf numFmtId="0" fontId="0" fillId="7" borderId="30" xfId="0" applyFill="1" applyBorder="1" applyAlignment="1">
      <alignment wrapText="1"/>
    </xf>
    <xf numFmtId="14" fontId="0" fillId="0" borderId="31" xfId="0" applyNumberFormat="1" applyBorder="1" applyAlignment="1">
      <alignment horizontal="center" wrapText="1"/>
    </xf>
    <xf numFmtId="14" fontId="0" fillId="0" borderId="27" xfId="0" applyNumberFormat="1" applyBorder="1" applyAlignment="1">
      <alignment horizontal="center" wrapText="1"/>
    </xf>
    <xf numFmtId="0" fontId="0" fillId="0" borderId="54" xfId="0" applyBorder="1" applyAlignment="1">
      <alignment horizontal="center" wrapText="1"/>
    </xf>
    <xf numFmtId="0" fontId="22" fillId="4" borderId="30" xfId="0" applyFont="1" applyFill="1" applyBorder="1" applyAlignment="1">
      <alignment wrapText="1"/>
    </xf>
    <xf numFmtId="0" fontId="22" fillId="4" borderId="38" xfId="0" applyFont="1" applyFill="1" applyBorder="1" applyAlignment="1">
      <alignment horizontal="center" wrapText="1"/>
    </xf>
    <xf numFmtId="0" fontId="22" fillId="4" borderId="35" xfId="0" applyFont="1" applyFill="1" applyBorder="1" applyAlignment="1">
      <alignment horizontal="left" wrapText="1"/>
    </xf>
    <xf numFmtId="0" fontId="22" fillId="4" borderId="35" xfId="0" applyFont="1" applyFill="1" applyBorder="1" applyAlignment="1">
      <alignment horizontal="center" wrapText="1"/>
    </xf>
    <xf numFmtId="14" fontId="22" fillId="4" borderId="38" xfId="0" applyNumberFormat="1" applyFont="1" applyFill="1" applyBorder="1" applyAlignment="1">
      <alignment horizontal="center" wrapText="1"/>
    </xf>
    <xf numFmtId="0" fontId="22" fillId="0" borderId="35" xfId="0" applyFont="1" applyBorder="1" applyAlignment="1">
      <alignment wrapText="1"/>
    </xf>
    <xf numFmtId="0" fontId="22" fillId="4" borderId="35" xfId="0" applyFont="1" applyFill="1" applyBorder="1" applyAlignment="1">
      <alignment horizontal="center"/>
    </xf>
    <xf numFmtId="0" fontId="22" fillId="0" borderId="26" xfId="0" applyFont="1" applyBorder="1" applyAlignment="1">
      <alignment horizontal="left" wrapText="1"/>
    </xf>
    <xf numFmtId="0" fontId="22" fillId="0" borderId="35" xfId="0" applyFont="1" applyBorder="1" applyAlignment="1">
      <alignment horizontal="center" wrapText="1"/>
    </xf>
    <xf numFmtId="14" fontId="22" fillId="0" borderId="26" xfId="0" applyNumberFormat="1" applyFont="1" applyBorder="1" applyAlignment="1">
      <alignment horizontal="center" wrapText="1"/>
    </xf>
    <xf numFmtId="0" fontId="22" fillId="0" borderId="38" xfId="0" applyFont="1" applyBorder="1" applyAlignment="1">
      <alignment wrapText="1"/>
    </xf>
    <xf numFmtId="0" fontId="22" fillId="4" borderId="38" xfId="0" applyFont="1" applyFill="1" applyBorder="1" applyAlignment="1">
      <alignment horizontal="center"/>
    </xf>
    <xf numFmtId="0" fontId="22" fillId="0" borderId="30" xfId="0" applyFont="1" applyBorder="1" applyAlignment="1">
      <alignment horizontal="left" wrapText="1"/>
    </xf>
    <xf numFmtId="0" fontId="22" fillId="0" borderId="38" xfId="0" applyFont="1" applyBorder="1" applyAlignment="1">
      <alignment horizontal="center" wrapText="1"/>
    </xf>
    <xf numFmtId="14" fontId="22" fillId="0" borderId="30" xfId="0" applyNumberFormat="1" applyFont="1" applyBorder="1" applyAlignment="1">
      <alignment horizontal="center" wrapText="1"/>
    </xf>
    <xf numFmtId="0" fontId="22" fillId="0" borderId="26" xfId="0" applyFont="1" applyBorder="1" applyAlignment="1">
      <alignment horizontal="center" wrapText="1"/>
    </xf>
    <xf numFmtId="0" fontId="22" fillId="0" borderId="19" xfId="0" applyFont="1" applyBorder="1" applyAlignment="1">
      <alignment horizontal="center" wrapText="1"/>
    </xf>
    <xf numFmtId="14" fontId="22" fillId="0" borderId="39" xfId="0" applyNumberFormat="1" applyFont="1" applyBorder="1" applyAlignment="1">
      <alignment horizontal="center" wrapText="1"/>
    </xf>
    <xf numFmtId="0" fontId="0" fillId="7" borderId="47" xfId="0" applyFill="1" applyBorder="1" applyAlignment="1">
      <alignment horizontal="center"/>
    </xf>
    <xf numFmtId="0" fontId="22" fillId="0" borderId="55" xfId="0" applyFont="1" applyBorder="1" applyAlignment="1">
      <alignment horizontal="center" wrapText="1"/>
    </xf>
    <xf numFmtId="14" fontId="22" fillId="0" borderId="47" xfId="0" applyNumberFormat="1" applyFont="1" applyBorder="1" applyAlignment="1">
      <alignment horizontal="center" wrapText="1"/>
    </xf>
    <xf numFmtId="0" fontId="22" fillId="0" borderId="47" xfId="0" applyFont="1" applyBorder="1" applyAlignment="1">
      <alignment horizontal="center" wrapText="1"/>
    </xf>
    <xf numFmtId="0" fontId="0" fillId="0" borderId="30" xfId="0" applyBorder="1" applyAlignment="1">
      <alignment horizontal="center" vertical="center"/>
    </xf>
    <xf numFmtId="49" fontId="22" fillId="0" borderId="38" xfId="0" applyNumberFormat="1" applyFont="1" applyBorder="1" applyAlignment="1">
      <alignment horizontal="center" wrapText="1"/>
    </xf>
    <xf numFmtId="0" fontId="22" fillId="0" borderId="30" xfId="0" applyFont="1" applyBorder="1" applyAlignment="1">
      <alignment horizontal="center" wrapText="1"/>
    </xf>
    <xf numFmtId="0" fontId="0" fillId="0" borderId="26" xfId="0" applyBorder="1" applyAlignment="1">
      <alignment horizontal="center" vertical="center"/>
    </xf>
    <xf numFmtId="0" fontId="22" fillId="0" borderId="33" xfId="0" applyFont="1" applyBorder="1" applyAlignment="1">
      <alignment horizontal="center" wrapText="1"/>
    </xf>
    <xf numFmtId="0" fontId="0" fillId="0" borderId="47" xfId="0" applyBorder="1" applyAlignment="1">
      <alignment horizontal="center" vertical="center"/>
    </xf>
    <xf numFmtId="49" fontId="22" fillId="0" borderId="56" xfId="0" applyNumberFormat="1" applyFont="1" applyBorder="1" applyAlignment="1">
      <alignment horizontal="center" wrapText="1"/>
    </xf>
    <xf numFmtId="14" fontId="22" fillId="0" borderId="46" xfId="0" applyNumberFormat="1" applyFont="1" applyBorder="1" applyAlignment="1">
      <alignment horizontal="center" wrapText="1"/>
    </xf>
    <xf numFmtId="0" fontId="22" fillId="0" borderId="26" xfId="0" applyFont="1" applyBorder="1" applyAlignment="1">
      <alignment wrapText="1"/>
    </xf>
    <xf numFmtId="0" fontId="22" fillId="0" borderId="55" xfId="0" applyFont="1" applyBorder="1" applyAlignment="1">
      <alignment wrapText="1"/>
    </xf>
    <xf numFmtId="0" fontId="18" fillId="7" borderId="47" xfId="0" applyFont="1" applyFill="1" applyBorder="1" applyAlignment="1">
      <alignment horizontal="center"/>
    </xf>
    <xf numFmtId="0" fontId="22" fillId="0" borderId="39" xfId="0" applyFont="1" applyBorder="1" applyAlignment="1">
      <alignment wrapText="1"/>
    </xf>
    <xf numFmtId="0" fontId="22" fillId="0" borderId="39" xfId="0" applyFont="1" applyBorder="1" applyAlignment="1">
      <alignment horizontal="center" wrapText="1"/>
    </xf>
    <xf numFmtId="49" fontId="22" fillId="0" borderId="19" xfId="0" applyNumberFormat="1" applyFont="1" applyBorder="1" applyAlignment="1">
      <alignment horizontal="center" wrapText="1"/>
    </xf>
    <xf numFmtId="0" fontId="18" fillId="7" borderId="26" xfId="0" applyFont="1" applyFill="1" applyBorder="1" applyAlignment="1">
      <alignment horizontal="center" wrapText="1"/>
    </xf>
    <xf numFmtId="0" fontId="0" fillId="0" borderId="57" xfId="0" applyBorder="1" applyAlignment="1">
      <alignment horizontal="center" wrapText="1"/>
    </xf>
    <xf numFmtId="0" fontId="0" fillId="0" borderId="57" xfId="0" applyBorder="1" applyAlignment="1">
      <alignment wrapText="1"/>
    </xf>
    <xf numFmtId="0" fontId="0" fillId="0" borderId="57" xfId="0" applyBorder="1" applyAlignment="1">
      <alignment horizontal="center" vertical="center" wrapText="1"/>
    </xf>
    <xf numFmtId="0" fontId="0" fillId="0" borderId="57" xfId="0" applyBorder="1" applyAlignment="1">
      <alignment horizontal="left" wrapText="1"/>
    </xf>
    <xf numFmtId="49" fontId="22" fillId="0" borderId="58" xfId="0" applyNumberFormat="1" applyFont="1" applyBorder="1" applyAlignment="1">
      <alignment horizontal="center" wrapText="1"/>
    </xf>
    <xf numFmtId="14" fontId="22" fillId="0" borderId="59" xfId="0" applyNumberFormat="1" applyFont="1" applyBorder="1" applyAlignment="1">
      <alignment horizontal="center" wrapText="1"/>
    </xf>
    <xf numFmtId="0" fontId="22" fillId="0" borderId="57" xfId="0" applyFont="1" applyBorder="1" applyAlignment="1">
      <alignment horizontal="center" wrapText="1"/>
    </xf>
    <xf numFmtId="0" fontId="18" fillId="7" borderId="30" xfId="0" applyFont="1" applyFill="1" applyBorder="1" applyAlignment="1">
      <alignment horizontal="center" wrapText="1"/>
    </xf>
    <xf numFmtId="49" fontId="22" fillId="0" borderId="30" xfId="0" applyNumberFormat="1" applyFont="1" applyBorder="1" applyAlignment="1">
      <alignment horizontal="center" wrapText="1"/>
    </xf>
    <xf numFmtId="49" fontId="22" fillId="0" borderId="26" xfId="0" applyNumberFormat="1" applyFont="1" applyBorder="1" applyAlignment="1">
      <alignment horizontal="center" wrapText="1"/>
    </xf>
    <xf numFmtId="0" fontId="18" fillId="7" borderId="33" xfId="0" applyFont="1" applyFill="1" applyBorder="1" applyAlignment="1">
      <alignment horizontal="center" wrapText="1"/>
    </xf>
    <xf numFmtId="49" fontId="22" fillId="0" borderId="33" xfId="0" applyNumberFormat="1" applyFont="1" applyBorder="1" applyAlignment="1">
      <alignment horizontal="center" wrapText="1"/>
    </xf>
    <xf numFmtId="14" fontId="22" fillId="0" borderId="33" xfId="0" applyNumberFormat="1" applyFont="1" applyBorder="1" applyAlignment="1">
      <alignment horizontal="center" wrapText="1"/>
    </xf>
    <xf numFmtId="0" fontId="0" fillId="0" borderId="27" xfId="0" applyBorder="1" applyAlignment="1">
      <alignment horizontal="center" wrapText="1"/>
    </xf>
    <xf numFmtId="0" fontId="0" fillId="0" borderId="60" xfId="0" applyBorder="1" applyAlignment="1">
      <alignment wrapText="1"/>
    </xf>
    <xf numFmtId="0" fontId="0" fillId="0" borderId="60" xfId="0" applyBorder="1" applyAlignment="1">
      <alignment horizontal="center" vertical="center" wrapText="1"/>
    </xf>
    <xf numFmtId="0" fontId="0" fillId="0" borderId="60" xfId="0" applyBorder="1" applyAlignment="1">
      <alignment horizontal="left" wrapText="1"/>
    </xf>
    <xf numFmtId="49" fontId="22" fillId="0" borderId="60" xfId="0" applyNumberFormat="1" applyFont="1" applyBorder="1" applyAlignment="1">
      <alignment horizontal="center" wrapText="1"/>
    </xf>
    <xf numFmtId="14" fontId="22" fillId="0" borderId="60" xfId="0" applyNumberFormat="1" applyFont="1" applyBorder="1" applyAlignment="1">
      <alignment horizontal="center" wrapText="1"/>
    </xf>
    <xf numFmtId="0" fontId="22" fillId="0" borderId="60" xfId="0" applyFont="1" applyBorder="1" applyAlignment="1">
      <alignment horizontal="center" wrapText="1"/>
    </xf>
    <xf numFmtId="0" fontId="0" fillId="0" borderId="60" xfId="0" applyBorder="1" applyAlignment="1">
      <alignment horizontal="center" wrapText="1"/>
    </xf>
    <xf numFmtId="0" fontId="0" fillId="0" borderId="23" xfId="0" applyBorder="1" applyAlignment="1">
      <alignment horizontal="center" wrapText="1"/>
    </xf>
    <xf numFmtId="0" fontId="0" fillId="7" borderId="33" xfId="0" applyFill="1" applyBorder="1" applyAlignment="1">
      <alignment horizontal="center"/>
    </xf>
    <xf numFmtId="14" fontId="22" fillId="0" borderId="61" xfId="0" applyNumberFormat="1" applyFont="1" applyBorder="1" applyAlignment="1">
      <alignment horizontal="center" wrapText="1"/>
    </xf>
    <xf numFmtId="0" fontId="22" fillId="0" borderId="61" xfId="0" applyFont="1"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xf numFmtId="0" fontId="0" fillId="0" borderId="64" xfId="0" applyBorder="1" applyAlignment="1">
      <alignment wrapText="1"/>
    </xf>
    <xf numFmtId="0" fontId="0" fillId="0" borderId="64" xfId="0" applyBorder="1" applyAlignment="1">
      <alignment horizontal="center" wrapText="1"/>
    </xf>
    <xf numFmtId="0" fontId="0" fillId="0" borderId="64" xfId="0" applyBorder="1" applyAlignment="1">
      <alignment horizontal="left" wrapText="1"/>
    </xf>
    <xf numFmtId="49" fontId="22" fillId="0" borderId="64" xfId="0" applyNumberFormat="1" applyFont="1" applyBorder="1" applyAlignment="1">
      <alignment horizontal="center" wrapText="1"/>
    </xf>
    <xf numFmtId="14" fontId="22" fillId="0" borderId="64" xfId="0" applyNumberFormat="1" applyFont="1" applyBorder="1" applyAlignment="1">
      <alignment horizontal="center" wrapText="1"/>
    </xf>
    <xf numFmtId="0" fontId="22" fillId="0" borderId="64" xfId="0" applyFont="1" applyBorder="1" applyAlignment="1">
      <alignment horizontal="center" wrapText="1"/>
    </xf>
    <xf numFmtId="0" fontId="0" fillId="0" borderId="65" xfId="0" applyBorder="1" applyAlignment="1">
      <alignment horizontal="center" wrapText="1"/>
    </xf>
    <xf numFmtId="0" fontId="0" fillId="29" borderId="66" xfId="0" applyFill="1" applyBorder="1" applyAlignment="1">
      <alignment wrapText="1"/>
    </xf>
    <xf numFmtId="0" fontId="0" fillId="29" borderId="30" xfId="0" applyFill="1" applyBorder="1"/>
    <xf numFmtId="49" fontId="22" fillId="0" borderId="67" xfId="0" applyNumberFormat="1" applyFont="1" applyBorder="1" applyAlignment="1">
      <alignment horizontal="center" wrapText="1"/>
    </xf>
    <xf numFmtId="14" fontId="22" fillId="0" borderId="68" xfId="0" applyNumberFormat="1" applyFont="1" applyBorder="1" applyAlignment="1">
      <alignment horizontal="center" wrapText="1"/>
    </xf>
    <xf numFmtId="49" fontId="22" fillId="0" borderId="68" xfId="0" applyNumberFormat="1" applyFont="1" applyBorder="1" applyAlignment="1">
      <alignment horizontal="center" wrapText="1"/>
    </xf>
    <xf numFmtId="49" fontId="22" fillId="0" borderId="69" xfId="0" applyNumberFormat="1" applyFont="1" applyBorder="1" applyAlignment="1">
      <alignment horizontal="center" wrapText="1"/>
    </xf>
    <xf numFmtId="14" fontId="22" fillId="0" borderId="69" xfId="0" applyNumberFormat="1" applyFont="1" applyBorder="1" applyAlignment="1">
      <alignment horizontal="center" wrapText="1"/>
    </xf>
    <xf numFmtId="0" fontId="12" fillId="30" borderId="26" xfId="0" applyFont="1" applyFill="1" applyBorder="1" applyAlignment="1">
      <alignment horizontal="center"/>
    </xf>
    <xf numFmtId="0" fontId="0" fillId="31" borderId="26" xfId="0" applyFill="1" applyBorder="1" applyAlignment="1">
      <alignment horizontal="center"/>
    </xf>
    <xf numFmtId="0" fontId="23" fillId="0" borderId="26" xfId="0" applyFont="1" applyBorder="1" applyAlignment="1">
      <alignment horizontal="centerContinuous"/>
    </xf>
    <xf numFmtId="0" fontId="12" fillId="7" borderId="26" xfId="0" applyFont="1" applyFill="1" applyBorder="1" applyAlignment="1">
      <alignment horizontal="centerContinuous"/>
    </xf>
    <xf numFmtId="0" fontId="24" fillId="7" borderId="26" xfId="0" applyFont="1" applyFill="1" applyBorder="1" applyAlignment="1">
      <alignment horizontal="centerContinuous"/>
    </xf>
    <xf numFmtId="0" fontId="0" fillId="0" borderId="26" xfId="0" applyBorder="1" applyAlignment="1">
      <alignment horizontal="centerContinuous"/>
    </xf>
    <xf numFmtId="0" fontId="0" fillId="0" borderId="0" xfId="0" applyAlignment="1">
      <alignment horizontal="centerContinuous"/>
    </xf>
    <xf numFmtId="0" fontId="25" fillId="0" borderId="38" xfId="0" applyFont="1" applyBorder="1"/>
    <xf numFmtId="0" fontId="26" fillId="30" borderId="30" xfId="0" applyFont="1" applyFill="1" applyBorder="1" applyAlignment="1">
      <alignment horizontal="centerContinuous"/>
    </xf>
    <xf numFmtId="0" fontId="25" fillId="31" borderId="30" xfId="0" applyFont="1" applyFill="1" applyBorder="1" applyAlignment="1">
      <alignment horizontal="center"/>
    </xf>
    <xf numFmtId="0" fontId="25" fillId="0" borderId="30" xfId="0" applyFont="1" applyBorder="1" applyAlignment="1">
      <alignment horizontal="center"/>
    </xf>
    <xf numFmtId="0" fontId="25" fillId="0" borderId="31" xfId="0" applyFont="1" applyBorder="1" applyAlignment="1">
      <alignment horizontal="left"/>
    </xf>
    <xf numFmtId="0" fontId="25" fillId="0" borderId="31" xfId="0" applyFont="1" applyBorder="1" applyAlignment="1">
      <alignment horizontal="center"/>
    </xf>
    <xf numFmtId="0" fontId="25" fillId="0" borderId="39" xfId="0" applyFont="1" applyBorder="1" applyAlignment="1">
      <alignment horizontal="center"/>
    </xf>
    <xf numFmtId="0" fontId="27" fillId="0" borderId="35" xfId="0" applyFont="1" applyBorder="1"/>
    <xf numFmtId="0" fontId="26" fillId="30" borderId="26" xfId="0" applyFont="1" applyFill="1" applyBorder="1" applyAlignment="1">
      <alignment horizontal="center" wrapText="1"/>
    </xf>
    <xf numFmtId="0" fontId="26" fillId="30" borderId="26" xfId="0" applyFont="1" applyFill="1" applyBorder="1" applyAlignment="1">
      <alignment horizontal="center"/>
    </xf>
    <xf numFmtId="0" fontId="25" fillId="31" borderId="26" xfId="0" applyFont="1" applyFill="1" applyBorder="1" applyAlignment="1">
      <alignment horizontal="center"/>
    </xf>
    <xf numFmtId="0" fontId="25" fillId="0" borderId="26" xfId="0" applyFont="1" applyBorder="1" applyAlignment="1">
      <alignment horizontal="center"/>
    </xf>
    <xf numFmtId="0" fontId="25" fillId="0" borderId="27" xfId="0" applyFont="1" applyBorder="1" applyAlignment="1">
      <alignment horizontal="left"/>
    </xf>
    <xf numFmtId="0" fontId="25" fillId="0" borderId="27" xfId="0" applyFont="1" applyBorder="1" applyAlignment="1">
      <alignment horizontal="center"/>
    </xf>
    <xf numFmtId="0" fontId="0" fillId="0" borderId="0" xfId="0" applyAlignment="1">
      <alignment horizontal="center" vertical="center"/>
    </xf>
    <xf numFmtId="17" fontId="28" fillId="0" borderId="34" xfId="0" applyNumberFormat="1" applyFont="1" applyBorder="1" applyAlignment="1">
      <alignment horizontal="centerContinuous"/>
    </xf>
    <xf numFmtId="0" fontId="28" fillId="0" borderId="34" xfId="0" applyFont="1" applyBorder="1" applyAlignment="1">
      <alignment horizontal="centerContinuous"/>
    </xf>
    <xf numFmtId="0" fontId="28" fillId="0" borderId="35" xfId="0" applyFont="1" applyBorder="1" applyAlignment="1">
      <alignment horizontal="centerContinuous"/>
    </xf>
    <xf numFmtId="0" fontId="0" fillId="26" borderId="35" xfId="0" applyFill="1" applyBorder="1"/>
    <xf numFmtId="0" fontId="0" fillId="26" borderId="27" xfId="0" applyFill="1" applyBorder="1" applyAlignment="1">
      <alignment horizontal="left"/>
    </xf>
    <xf numFmtId="0" fontId="0" fillId="7" borderId="35" xfId="0" applyFill="1" applyBorder="1"/>
    <xf numFmtId="0" fontId="0" fillId="0" borderId="27" xfId="0" applyBorder="1" applyAlignment="1">
      <alignment horizontal="left"/>
    </xf>
    <xf numFmtId="0" fontId="17" fillId="26" borderId="35" xfId="0" applyFont="1" applyFill="1" applyBorder="1"/>
    <xf numFmtId="0" fontId="12" fillId="26" borderId="35" xfId="0" applyFont="1" applyFill="1" applyBorder="1"/>
    <xf numFmtId="0" fontId="12" fillId="26" borderId="26" xfId="0" applyFont="1" applyFill="1" applyBorder="1" applyAlignment="1">
      <alignment horizontal="center"/>
    </xf>
    <xf numFmtId="0" fontId="12" fillId="26" borderId="27" xfId="0" applyFont="1" applyFill="1" applyBorder="1" applyAlignment="1">
      <alignment horizontal="left"/>
    </xf>
    <xf numFmtId="0" fontId="0" fillId="32" borderId="0" xfId="0" applyFill="1"/>
    <xf numFmtId="0" fontId="12" fillId="32" borderId="44" xfId="0" applyFont="1" applyFill="1" applyBorder="1" applyAlignment="1">
      <alignment horizontal="center"/>
    </xf>
    <xf numFmtId="17" fontId="17" fillId="0" borderId="34" xfId="0" applyNumberFormat="1" applyFont="1" applyBorder="1" applyAlignment="1">
      <alignment horizontal="centerContinuous"/>
    </xf>
    <xf numFmtId="0" fontId="17" fillId="0" borderId="34" xfId="0" applyFont="1" applyBorder="1" applyAlignment="1">
      <alignment horizontal="centerContinuous"/>
    </xf>
    <xf numFmtId="0" fontId="17" fillId="0" borderId="35" xfId="0" applyFont="1" applyBorder="1" applyAlignment="1">
      <alignment horizontal="centerContinuous"/>
    </xf>
    <xf numFmtId="0" fontId="29" fillId="0" borderId="0" xfId="0" applyFont="1"/>
    <xf numFmtId="0" fontId="29" fillId="26" borderId="35" xfId="0" applyFont="1" applyFill="1" applyBorder="1"/>
    <xf numFmtId="0" fontId="30" fillId="30" borderId="26" xfId="0" applyFont="1" applyFill="1" applyBorder="1" applyAlignment="1">
      <alignment horizontal="center"/>
    </xf>
    <xf numFmtId="0" fontId="29" fillId="26" borderId="26" xfId="0" applyFont="1" applyFill="1" applyBorder="1" applyAlignment="1">
      <alignment horizontal="center"/>
    </xf>
    <xf numFmtId="0" fontId="29" fillId="26" borderId="27" xfId="0" applyFont="1" applyFill="1" applyBorder="1" applyAlignment="1">
      <alignment horizontal="left"/>
    </xf>
    <xf numFmtId="0" fontId="29" fillId="7" borderId="35" xfId="0" applyFont="1" applyFill="1" applyBorder="1"/>
    <xf numFmtId="0" fontId="29" fillId="31" borderId="26" xfId="0" applyFont="1" applyFill="1" applyBorder="1" applyAlignment="1">
      <alignment horizontal="center"/>
    </xf>
    <xf numFmtId="0" fontId="29" fillId="0" borderId="26" xfId="0" applyFont="1" applyBorder="1" applyAlignment="1">
      <alignment horizontal="center"/>
    </xf>
    <xf numFmtId="0" fontId="29" fillId="0" borderId="27" xfId="0" applyFont="1" applyBorder="1" applyAlignment="1">
      <alignment horizontal="left"/>
    </xf>
    <xf numFmtId="0" fontId="0" fillId="0" borderId="34" xfId="0" applyBorder="1" applyAlignment="1">
      <alignment horizontal="centerContinuous"/>
    </xf>
    <xf numFmtId="0" fontId="0" fillId="0" borderId="35" xfId="0" applyBorder="1" applyAlignment="1">
      <alignment horizontal="centerContinuous"/>
    </xf>
    <xf numFmtId="0" fontId="29" fillId="0" borderId="35" xfId="0" applyFont="1" applyBorder="1"/>
    <xf numFmtId="0" fontId="31" fillId="26" borderId="26" xfId="0" applyFont="1" applyFill="1" applyBorder="1" applyAlignment="1">
      <alignment horizontal="center"/>
    </xf>
    <xf numFmtId="0" fontId="0" fillId="7" borderId="44" xfId="0" applyFill="1" applyBorder="1" applyAlignment="1">
      <alignment horizontal="center"/>
    </xf>
    <xf numFmtId="0" fontId="0" fillId="33" borderId="0" xfId="0" applyFill="1"/>
    <xf numFmtId="0" fontId="17" fillId="0" borderId="35" xfId="0" applyFont="1" applyBorder="1"/>
    <xf numFmtId="0" fontId="0" fillId="33" borderId="35" xfId="0" applyFill="1" applyBorder="1"/>
    <xf numFmtId="0" fontId="0" fillId="33" borderId="26" xfId="0" applyFill="1" applyBorder="1" applyAlignment="1">
      <alignment horizontal="center"/>
    </xf>
    <xf numFmtId="0" fontId="0" fillId="33" borderId="27" xfId="0" applyFill="1" applyBorder="1" applyAlignment="1">
      <alignment horizontal="left"/>
    </xf>
    <xf numFmtId="0" fontId="0" fillId="34" borderId="35" xfId="0" applyFill="1" applyBorder="1"/>
    <xf numFmtId="0" fontId="0" fillId="34" borderId="26" xfId="0" applyFill="1" applyBorder="1" applyAlignment="1">
      <alignment horizontal="center"/>
    </xf>
    <xf numFmtId="0" fontId="0" fillId="34" borderId="27" xfId="0" applyFill="1" applyBorder="1" applyAlignment="1">
      <alignment horizontal="left"/>
    </xf>
    <xf numFmtId="0" fontId="0" fillId="34" borderId="0" xfId="0" applyFill="1"/>
    <xf numFmtId="14" fontId="0" fillId="33" borderId="0" xfId="0" applyNumberFormat="1" applyFill="1"/>
    <xf numFmtId="17" fontId="17" fillId="0" borderId="35" xfId="0" applyNumberFormat="1" applyFont="1" applyBorder="1" applyAlignment="1">
      <alignment horizontal="centerContinuous"/>
    </xf>
    <xf numFmtId="0" fontId="0" fillId="7" borderId="27" xfId="0" applyFill="1" applyBorder="1" applyAlignment="1">
      <alignment horizontal="left"/>
    </xf>
    <xf numFmtId="0" fontId="0" fillId="35" borderId="0" xfId="0" applyFill="1"/>
    <xf numFmtId="17" fontId="0" fillId="0" borderId="34" xfId="0" applyNumberFormat="1" applyBorder="1" applyAlignment="1">
      <alignment horizontal="centerContinuous"/>
    </xf>
    <xf numFmtId="0" fontId="12" fillId="4" borderId="26" xfId="0" applyFont="1" applyFill="1" applyBorder="1" applyAlignment="1">
      <alignment horizontal="centerContinuous"/>
    </xf>
    <xf numFmtId="0" fontId="0" fillId="4" borderId="26" xfId="0" applyFill="1" applyBorder="1" applyAlignment="1">
      <alignment horizontal="centerContinuous"/>
    </xf>
    <xf numFmtId="0" fontId="0" fillId="0" borderId="27" xfId="0" applyBorder="1" applyAlignment="1">
      <alignment horizontal="centerContinuous"/>
    </xf>
    <xf numFmtId="0" fontId="17" fillId="7" borderId="35" xfId="0" applyFont="1" applyFill="1" applyBorder="1" applyAlignment="1">
      <alignment horizontal="centerContinuous"/>
    </xf>
    <xf numFmtId="0" fontId="0" fillId="7" borderId="26" xfId="0" applyFill="1" applyBorder="1" applyAlignment="1">
      <alignment horizontal="centerContinuous"/>
    </xf>
    <xf numFmtId="0" fontId="0" fillId="0" borderId="26" xfId="0" applyBorder="1" applyAlignment="1">
      <alignment horizontal="left"/>
    </xf>
    <xf numFmtId="0" fontId="32" fillId="0" borderId="0" xfId="0" applyFont="1"/>
    <xf numFmtId="0" fontId="30" fillId="7" borderId="26" xfId="0" applyFont="1" applyFill="1" applyBorder="1" applyAlignment="1">
      <alignment horizontal="centerContinuous"/>
    </xf>
    <xf numFmtId="0" fontId="17" fillId="7" borderId="26" xfId="0" applyFont="1" applyFill="1" applyBorder="1" applyAlignment="1">
      <alignment horizontal="centerContinuous"/>
    </xf>
    <xf numFmtId="0" fontId="17" fillId="7" borderId="27" xfId="0" applyFont="1" applyFill="1" applyBorder="1" applyAlignment="1">
      <alignment horizontal="centerContinuous"/>
    </xf>
    <xf numFmtId="0" fontId="0" fillId="0" borderId="23" xfId="0" applyBorder="1" applyAlignment="1">
      <alignment horizontal="left"/>
    </xf>
    <xf numFmtId="0" fontId="0" fillId="7" borderId="26" xfId="0" applyFill="1" applyBorder="1" applyAlignment="1">
      <alignment horizontal="center" vertical="center"/>
    </xf>
    <xf numFmtId="0" fontId="0" fillId="0" borderId="26" xfId="0" applyBorder="1" applyAlignment="1">
      <alignment horizontal="left" vertical="center"/>
    </xf>
    <xf numFmtId="0" fontId="33" fillId="0" borderId="26" xfId="0" applyFont="1" applyBorder="1" applyAlignment="1">
      <alignment horizontal="left" vertical="center" wrapText="1"/>
    </xf>
    <xf numFmtId="0" fontId="0" fillId="0" borderId="26" xfId="0" applyBorder="1" applyAlignment="1">
      <alignment horizontal="left" vertical="top" wrapText="1"/>
    </xf>
    <xf numFmtId="0" fontId="0" fillId="0" borderId="27" xfId="0" applyBorder="1" applyAlignment="1">
      <alignment horizontal="center" vertical="center"/>
    </xf>
    <xf numFmtId="0" fontId="0" fillId="0" borderId="70" xfId="0" applyBorder="1" applyAlignment="1">
      <alignment horizontal="center" vertical="center"/>
    </xf>
    <xf numFmtId="0" fontId="0" fillId="7" borderId="26" xfId="0" applyFill="1" applyBorder="1" applyAlignment="1">
      <alignment horizontal="left" vertical="center" wrapText="1"/>
    </xf>
    <xf numFmtId="0" fontId="0" fillId="7" borderId="0" xfId="0" applyFill="1" applyAlignment="1">
      <alignment horizontal="center" wrapText="1"/>
    </xf>
    <xf numFmtId="0" fontId="0" fillId="7" borderId="38" xfId="0" applyFill="1" applyBorder="1" applyAlignment="1">
      <alignment horizontal="center" vertical="center" wrapText="1"/>
    </xf>
    <xf numFmtId="0" fontId="34" fillId="0" borderId="30" xfId="0" applyFont="1" applyBorder="1" applyAlignment="1">
      <alignment horizontal="center" vertical="center" wrapText="1"/>
    </xf>
    <xf numFmtId="0" fontId="35"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71" xfId="0" applyBorder="1" applyAlignment="1">
      <alignment horizontal="center" vertical="center" wrapText="1"/>
    </xf>
    <xf numFmtId="0" fontId="0" fillId="7" borderId="35" xfId="0" applyFill="1" applyBorder="1" applyAlignment="1">
      <alignment horizontal="center" vertical="center"/>
    </xf>
    <xf numFmtId="14" fontId="0" fillId="7" borderId="26" xfId="0" applyNumberFormat="1" applyFill="1" applyBorder="1" applyAlignment="1">
      <alignment horizontal="left" vertical="center"/>
    </xf>
    <xf numFmtId="0" fontId="33" fillId="7" borderId="26" xfId="0" applyFont="1" applyFill="1" applyBorder="1" applyAlignment="1">
      <alignment horizontal="left" vertical="center" wrapText="1"/>
    </xf>
    <xf numFmtId="0" fontId="0" fillId="7" borderId="26" xfId="0" applyFill="1" applyBorder="1" applyAlignment="1">
      <alignment horizontal="left" vertical="top" wrapText="1"/>
    </xf>
    <xf numFmtId="0" fontId="0" fillId="7" borderId="27" xfId="0" applyFill="1" applyBorder="1" applyAlignment="1">
      <alignment horizontal="center" vertical="center"/>
    </xf>
    <xf numFmtId="49" fontId="0" fillId="7" borderId="70" xfId="0" applyNumberFormat="1" applyFill="1" applyBorder="1" applyAlignment="1">
      <alignment horizontal="center" vertical="center"/>
    </xf>
    <xf numFmtId="0" fontId="34" fillId="0" borderId="26" xfId="0" applyFont="1" applyBorder="1" applyAlignment="1">
      <alignment horizontal="left" vertical="top" wrapText="1"/>
    </xf>
    <xf numFmtId="0" fontId="0" fillId="0" borderId="26" xfId="0" applyBorder="1" applyAlignment="1">
      <alignment horizontal="left" vertical="center" wrapText="1"/>
    </xf>
    <xf numFmtId="49" fontId="0" fillId="0" borderId="70" xfId="0" applyNumberFormat="1" applyBorder="1" applyAlignment="1">
      <alignment horizontal="center" vertical="center"/>
    </xf>
    <xf numFmtId="14" fontId="0" fillId="0" borderId="26" xfId="0" applyNumberFormat="1" applyBorder="1" applyAlignment="1">
      <alignment horizontal="left" vertical="center"/>
    </xf>
    <xf numFmtId="0" fontId="0" fillId="18" borderId="35" xfId="0" applyFill="1" applyBorder="1" applyAlignment="1">
      <alignment horizontal="center" vertical="center"/>
    </xf>
    <xf numFmtId="14" fontId="0" fillId="36" borderId="26" xfId="0" applyNumberFormat="1" applyFill="1" applyBorder="1" applyAlignment="1">
      <alignment horizontal="left" vertical="center"/>
    </xf>
    <xf numFmtId="0" fontId="0" fillId="36" borderId="26" xfId="0" applyFill="1" applyBorder="1" applyAlignment="1">
      <alignment horizontal="left" vertical="center" wrapText="1"/>
    </xf>
    <xf numFmtId="0" fontId="0" fillId="36" borderId="26" xfId="0" applyFill="1" applyBorder="1" applyAlignment="1">
      <alignment horizontal="left" vertical="top" wrapText="1"/>
    </xf>
    <xf numFmtId="0" fontId="0" fillId="36" borderId="27" xfId="0" applyFill="1" applyBorder="1" applyAlignment="1">
      <alignment horizontal="center" vertical="center"/>
    </xf>
    <xf numFmtId="49" fontId="0" fillId="36" borderId="70" xfId="0" applyNumberFormat="1" applyFill="1" applyBorder="1" applyAlignment="1">
      <alignment horizontal="center" vertical="center"/>
    </xf>
    <xf numFmtId="0" fontId="0" fillId="37" borderId="26" xfId="0" applyFill="1" applyBorder="1" applyAlignment="1">
      <alignment horizontal="left" vertical="center" wrapText="1"/>
    </xf>
    <xf numFmtId="14" fontId="0" fillId="38" borderId="26" xfId="0" applyNumberFormat="1" applyFill="1" applyBorder="1" applyAlignment="1">
      <alignment horizontal="left" vertical="center"/>
    </xf>
    <xf numFmtId="0" fontId="0" fillId="38" borderId="26" xfId="0" applyFill="1" applyBorder="1" applyAlignment="1">
      <alignment horizontal="left" vertical="center" wrapText="1"/>
    </xf>
    <xf numFmtId="0" fontId="0" fillId="38" borderId="26" xfId="0" applyFill="1" applyBorder="1" applyAlignment="1">
      <alignment horizontal="left" vertical="top" wrapText="1"/>
    </xf>
    <xf numFmtId="0" fontId="0" fillId="38" borderId="27" xfId="0" applyFill="1" applyBorder="1" applyAlignment="1">
      <alignment horizontal="center" vertical="center"/>
    </xf>
    <xf numFmtId="49" fontId="0" fillId="38" borderId="70" xfId="0" applyNumberFormat="1" applyFill="1" applyBorder="1" applyAlignment="1">
      <alignment horizontal="center" vertical="center"/>
    </xf>
    <xf numFmtId="14" fontId="0" fillId="0" borderId="26" xfId="0" applyNumberFormat="1" applyBorder="1" applyAlignment="1">
      <alignment horizontal="left" vertical="center"/>
    </xf>
    <xf numFmtId="0" fontId="0" fillId="0" borderId="26" xfId="0" applyBorder="1" applyAlignment="1">
      <alignment horizontal="left" vertical="center" wrapText="1"/>
    </xf>
    <xf numFmtId="0" fontId="0" fillId="0" borderId="26" xfId="0" applyBorder="1" applyAlignment="1">
      <alignment horizontal="left" vertical="top" wrapText="1"/>
    </xf>
    <xf numFmtId="0" fontId="0" fillId="0" borderId="62" xfId="0" applyBorder="1" applyAlignment="1">
      <alignment horizontal="center" vertical="center"/>
    </xf>
    <xf numFmtId="49" fontId="0" fillId="0" borderId="72" xfId="0" applyNumberFormat="1" applyBorder="1" applyAlignment="1">
      <alignment horizontal="center" vertical="center"/>
    </xf>
    <xf numFmtId="0" fontId="0" fillId="7" borderId="26" xfId="0" applyFill="1" applyBorder="1" applyAlignment="1">
      <alignment horizontal="left" vertical="center" wrapText="1"/>
    </xf>
    <xf numFmtId="0" fontId="0" fillId="37" borderId="26" xfId="0" applyFill="1" applyBorder="1" applyAlignment="1">
      <alignment horizontal="left" vertical="center" wrapText="1"/>
    </xf>
    <xf numFmtId="0" fontId="12" fillId="38" borderId="26" xfId="0" applyFont="1" applyFill="1" applyBorder="1" applyAlignment="1">
      <alignment horizontal="left" vertical="top" wrapText="1"/>
    </xf>
    <xf numFmtId="14" fontId="0" fillId="0" borderId="70" xfId="0" applyNumberFormat="1" applyBorder="1" applyAlignment="1">
      <alignment horizontal="center" vertical="center"/>
    </xf>
    <xf numFmtId="0" fontId="0" fillId="7" borderId="41" xfId="0" applyFill="1" applyBorder="1" applyAlignment="1">
      <alignment horizontal="center" vertical="center"/>
    </xf>
    <xf numFmtId="14" fontId="0" fillId="0" borderId="33" xfId="0" applyNumberFormat="1" applyBorder="1" applyAlignment="1">
      <alignment horizontal="left" vertical="center"/>
    </xf>
    <xf numFmtId="0" fontId="0" fillId="0" borderId="33" xfId="0" applyBorder="1" applyAlignment="1">
      <alignment horizontal="left" vertical="center" wrapText="1"/>
    </xf>
    <xf numFmtId="0" fontId="0" fillId="0" borderId="33" xfId="0" applyBorder="1" applyAlignment="1">
      <alignment horizontal="left" vertical="top" wrapText="1"/>
    </xf>
    <xf numFmtId="0" fontId="0" fillId="0" borderId="23" xfId="0" applyBorder="1" applyAlignment="1">
      <alignment horizontal="center" vertical="center"/>
    </xf>
    <xf numFmtId="49" fontId="0" fillId="0" borderId="73" xfId="0" applyNumberFormat="1" applyBorder="1" applyAlignment="1">
      <alignment horizontal="center" vertical="center"/>
    </xf>
    <xf numFmtId="0" fontId="22" fillId="0" borderId="27" xfId="0" applyFont="1" applyBorder="1" applyAlignment="1">
      <alignment horizontal="center" vertical="center"/>
    </xf>
    <xf numFmtId="0" fontId="0" fillId="7" borderId="38" xfId="0" applyFill="1" applyBorder="1" applyAlignment="1">
      <alignment horizontal="center" vertical="center"/>
    </xf>
    <xf numFmtId="0" fontId="22" fillId="0" borderId="31" xfId="0" applyFont="1" applyBorder="1" applyAlignment="1">
      <alignment horizontal="center" vertical="center"/>
    </xf>
    <xf numFmtId="14" fontId="0" fillId="38" borderId="33" xfId="0" applyNumberFormat="1" applyFill="1" applyBorder="1" applyAlignment="1">
      <alignment horizontal="left" vertical="center"/>
    </xf>
    <xf numFmtId="0" fontId="22" fillId="38" borderId="38" xfId="0" applyFont="1" applyFill="1" applyBorder="1" applyAlignment="1">
      <alignment wrapText="1"/>
    </xf>
    <xf numFmtId="0" fontId="22" fillId="38" borderId="27" xfId="0" applyFont="1" applyFill="1" applyBorder="1" applyAlignment="1">
      <alignment horizontal="center" vertical="center"/>
    </xf>
    <xf numFmtId="49" fontId="0" fillId="38" borderId="73" xfId="0" applyNumberFormat="1" applyFill="1" applyBorder="1" applyAlignment="1">
      <alignment horizontal="center" vertical="center"/>
    </xf>
    <xf numFmtId="0" fontId="22" fillId="38" borderId="35" xfId="0" applyFont="1" applyFill="1" applyBorder="1" applyAlignment="1">
      <alignment wrapText="1"/>
    </xf>
    <xf numFmtId="0" fontId="22" fillId="0" borderId="26" xfId="0" applyFont="1" applyBorder="1" applyAlignment="1">
      <alignment horizontal="left" vertical="center" wrapText="1"/>
    </xf>
    <xf numFmtId="0" fontId="22" fillId="0" borderId="26" xfId="0" applyFont="1" applyBorder="1" applyAlignment="1">
      <alignment horizontal="left" vertical="top" wrapText="1"/>
    </xf>
    <xf numFmtId="49" fontId="22" fillId="0" borderId="70" xfId="0" applyNumberFormat="1" applyFont="1" applyBorder="1" applyAlignment="1">
      <alignment horizontal="center" vertical="center"/>
    </xf>
    <xf numFmtId="0" fontId="22" fillId="38" borderId="26" xfId="0" applyFont="1" applyFill="1" applyBorder="1" applyAlignment="1">
      <alignment horizontal="left" vertical="center" wrapText="1"/>
    </xf>
    <xf numFmtId="0" fontId="22" fillId="38" borderId="26" xfId="0" applyFont="1" applyFill="1" applyBorder="1" applyAlignment="1">
      <alignment horizontal="left" vertical="top" wrapText="1"/>
    </xf>
    <xf numFmtId="49" fontId="22" fillId="38" borderId="70" xfId="0" applyNumberFormat="1" applyFont="1" applyFill="1" applyBorder="1" applyAlignment="1">
      <alignment horizontal="center" vertical="center"/>
    </xf>
    <xf numFmtId="14" fontId="22" fillId="0" borderId="26" xfId="0" applyNumberFormat="1" applyFont="1" applyBorder="1" applyAlignment="1">
      <alignment horizontal="left" vertical="center"/>
    </xf>
    <xf numFmtId="0" fontId="22" fillId="38" borderId="26" xfId="0" applyFont="1" applyFill="1" applyBorder="1" applyAlignment="1">
      <alignment wrapText="1"/>
    </xf>
    <xf numFmtId="0" fontId="22" fillId="38" borderId="62" xfId="0" applyFont="1" applyFill="1" applyBorder="1" applyAlignment="1">
      <alignment horizontal="center" vertical="center"/>
    </xf>
    <xf numFmtId="49" fontId="0" fillId="38" borderId="72" xfId="0" applyNumberFormat="1" applyFill="1" applyBorder="1" applyAlignment="1">
      <alignment horizontal="center" vertical="center"/>
    </xf>
    <xf numFmtId="14" fontId="22" fillId="0" borderId="33" xfId="0" applyNumberFormat="1" applyFont="1" applyBorder="1" applyAlignment="1">
      <alignment horizontal="left" vertical="center"/>
    </xf>
    <xf numFmtId="0" fontId="22" fillId="0" borderId="33" xfId="0" applyFont="1" applyBorder="1" applyAlignment="1">
      <alignment horizontal="left" vertical="center" wrapText="1"/>
    </xf>
    <xf numFmtId="0" fontId="22" fillId="0" borderId="33" xfId="0" applyFont="1" applyBorder="1" applyAlignment="1">
      <alignment horizontal="left" vertical="top" wrapText="1"/>
    </xf>
    <xf numFmtId="14" fontId="22" fillId="38" borderId="33" xfId="0" applyNumberFormat="1" applyFont="1" applyFill="1" applyBorder="1" applyAlignment="1">
      <alignment horizontal="left" vertical="center"/>
    </xf>
    <xf numFmtId="0" fontId="22" fillId="38" borderId="33" xfId="0" applyFont="1" applyFill="1" applyBorder="1" applyAlignment="1">
      <alignment horizontal="left" vertical="center" wrapText="1"/>
    </xf>
    <xf numFmtId="0" fontId="22" fillId="38" borderId="33" xfId="0" applyFont="1" applyFill="1" applyBorder="1" applyAlignment="1">
      <alignment horizontal="left" vertical="top" wrapText="1"/>
    </xf>
    <xf numFmtId="0" fontId="22" fillId="38" borderId="23" xfId="0" applyFont="1" applyFill="1" applyBorder="1" applyAlignment="1">
      <alignment horizontal="center" vertical="center"/>
    </xf>
    <xf numFmtId="49" fontId="22" fillId="38" borderId="73" xfId="0" applyNumberFormat="1" applyFont="1" applyFill="1" applyBorder="1" applyAlignment="1">
      <alignment horizontal="center" vertical="center"/>
    </xf>
    <xf numFmtId="0" fontId="22" fillId="0" borderId="23" xfId="0" applyFont="1" applyBorder="1" applyAlignment="1">
      <alignment horizontal="center" vertical="center"/>
    </xf>
    <xf numFmtId="49" fontId="22" fillId="0" borderId="73" xfId="0" applyNumberFormat="1" applyFont="1" applyBorder="1" applyAlignment="1">
      <alignment horizontal="center" vertical="center"/>
    </xf>
    <xf numFmtId="0" fontId="36" fillId="37" borderId="26" xfId="0" applyFont="1" applyFill="1" applyBorder="1" applyAlignment="1">
      <alignment horizontal="left" vertical="center" wrapText="1"/>
    </xf>
    <xf numFmtId="0" fontId="22" fillId="0" borderId="62" xfId="0" applyFont="1" applyBorder="1" applyAlignment="1">
      <alignment horizontal="center" vertical="center"/>
    </xf>
    <xf numFmtId="49" fontId="22" fillId="0" borderId="72" xfId="0" applyNumberFormat="1" applyFont="1" applyBorder="1" applyAlignment="1">
      <alignment horizontal="center" vertical="center"/>
    </xf>
    <xf numFmtId="14" fontId="22" fillId="38" borderId="26" xfId="0" applyNumberFormat="1" applyFont="1" applyFill="1" applyBorder="1" applyAlignment="1">
      <alignment horizontal="left" vertical="center"/>
    </xf>
    <xf numFmtId="49" fontId="22" fillId="38" borderId="72" xfId="0" applyNumberFormat="1" applyFont="1" applyFill="1" applyBorder="1" applyAlignment="1">
      <alignment horizontal="center" vertical="center"/>
    </xf>
    <xf numFmtId="0" fontId="0" fillId="39" borderId="37" xfId="0" applyFill="1" applyBorder="1" applyAlignment="1">
      <alignment horizontal="center" vertical="center"/>
    </xf>
    <xf numFmtId="0" fontId="0" fillId="0" borderId="34" xfId="0" applyBorder="1" applyAlignment="1">
      <alignment horizontal="left"/>
    </xf>
    <xf numFmtId="0" fontId="0" fillId="7" borderId="42" xfId="0" applyFill="1" applyBorder="1" applyAlignment="1">
      <alignment horizontal="left" vertical="center"/>
    </xf>
    <xf numFmtId="0" fontId="0" fillId="0" borderId="42" xfId="0" applyBorder="1" applyAlignment="1">
      <alignment horizontal="left"/>
    </xf>
    <xf numFmtId="0" fontId="0" fillId="7" borderId="0" xfId="0" applyFill="1" applyAlignment="1">
      <alignment vertical="center"/>
    </xf>
    <xf numFmtId="0" fontId="0" fillId="0" borderId="0" xfId="0" applyAlignment="1">
      <alignment vertical="center"/>
    </xf>
    <xf numFmtId="0" fontId="0" fillId="0" borderId="0" xfId="0" applyAlignment="1">
      <alignment horizontal="left" vertical="center" wrapText="1"/>
    </xf>
    <xf numFmtId="0" fontId="0" fillId="7" borderId="26" xfId="0" applyFill="1" applyBorder="1" applyAlignment="1">
      <alignment vertical="center"/>
    </xf>
    <xf numFmtId="0" fontId="34" fillId="0" borderId="26" xfId="0" applyFont="1" applyBorder="1" applyAlignment="1">
      <alignment vertical="center"/>
    </xf>
    <xf numFmtId="0" fontId="34" fillId="0" borderId="26" xfId="0" applyFont="1" applyBorder="1" applyAlignment="1">
      <alignment horizontal="left" vertical="center" wrapText="1"/>
    </xf>
    <xf numFmtId="0" fontId="0" fillId="18" borderId="26" xfId="0" applyFill="1" applyBorder="1" applyAlignment="1">
      <alignment vertical="center"/>
    </xf>
    <xf numFmtId="14" fontId="17" fillId="18" borderId="26" xfId="0" applyNumberFormat="1" applyFont="1" applyFill="1" applyBorder="1" applyAlignment="1">
      <alignment vertical="center"/>
    </xf>
    <xf numFmtId="0" fontId="33" fillId="18" borderId="26" xfId="0" applyFont="1" applyFill="1" applyBorder="1" applyAlignment="1">
      <alignment horizontal="left" vertical="center" wrapText="1"/>
    </xf>
    <xf numFmtId="0" fontId="0" fillId="18" borderId="26" xfId="0" applyFill="1" applyBorder="1" applyAlignment="1">
      <alignment wrapText="1"/>
    </xf>
    <xf numFmtId="0" fontId="33" fillId="0" borderId="26" xfId="0" applyFont="1" applyBorder="1"/>
    <xf numFmtId="0" fontId="17" fillId="0" borderId="26" xfId="0" applyFont="1" applyBorder="1"/>
    <xf numFmtId="14" fontId="17" fillId="0" borderId="26" xfId="0" applyNumberFormat="1" applyFont="1" applyBorder="1" applyAlignment="1">
      <alignment vertical="center"/>
    </xf>
    <xf numFmtId="0" fontId="33" fillId="18" borderId="26" xfId="0" applyFont="1" applyFill="1" applyBorder="1" applyAlignment="1">
      <alignment wrapText="1"/>
    </xf>
    <xf numFmtId="0" fontId="33" fillId="0" borderId="26" xfId="0" applyFont="1" applyBorder="1" applyAlignment="1">
      <alignment wrapText="1"/>
    </xf>
    <xf numFmtId="14" fontId="0" fillId="12" borderId="26" xfId="0" applyNumberFormat="1" applyFill="1" applyBorder="1"/>
    <xf numFmtId="0" fontId="33" fillId="12" borderId="26" xfId="0" applyFont="1" applyFill="1" applyBorder="1" applyAlignment="1">
      <alignment wrapText="1"/>
    </xf>
    <xf numFmtId="0" fontId="0" fillId="12" borderId="26" xfId="0" applyFill="1" applyBorder="1" applyAlignment="1">
      <alignment wrapText="1"/>
    </xf>
    <xf numFmtId="0" fontId="37" fillId="0" borderId="0" xfId="0" applyFont="1"/>
    <xf numFmtId="0" fontId="33" fillId="9" borderId="26" xfId="0" applyFont="1" applyFill="1" applyBorder="1" applyAlignment="1">
      <alignment wrapText="1"/>
    </xf>
    <xf numFmtId="0" fontId="0" fillId="9" borderId="26" xfId="0" applyFill="1" applyBorder="1" applyAlignment="1">
      <alignment wrapText="1"/>
    </xf>
    <xf numFmtId="49" fontId="0" fillId="9" borderId="26" xfId="0" applyNumberFormat="1" applyFill="1" applyBorder="1"/>
    <xf numFmtId="0" fontId="33" fillId="7" borderId="26" xfId="0" applyFont="1" applyFill="1" applyBorder="1" applyAlignment="1">
      <alignment wrapText="1"/>
    </xf>
    <xf numFmtId="49" fontId="0" fillId="7" borderId="26" xfId="0" applyNumberFormat="1" applyFill="1" applyBorder="1"/>
    <xf numFmtId="0" fontId="34" fillId="0" borderId="0" xfId="0" applyFont="1" applyAlignment="1">
      <alignment wrapText="1"/>
    </xf>
    <xf numFmtId="14" fontId="0" fillId="34" borderId="26" xfId="0" applyNumberFormat="1" applyFill="1" applyBorder="1"/>
    <xf numFmtId="0" fontId="33" fillId="34" borderId="26" xfId="0" applyFont="1" applyFill="1" applyBorder="1" applyAlignment="1">
      <alignment wrapText="1"/>
    </xf>
    <xf numFmtId="0" fontId="0" fillId="34" borderId="26" xfId="0" applyFill="1" applyBorder="1" applyAlignment="1">
      <alignment wrapText="1"/>
    </xf>
    <xf numFmtId="0" fontId="0" fillId="34" borderId="26" xfId="0" applyFill="1" applyBorder="1"/>
    <xf numFmtId="49" fontId="0" fillId="34" borderId="26" xfId="0" applyNumberFormat="1" applyFill="1" applyBorder="1"/>
    <xf numFmtId="0" fontId="0" fillId="0" borderId="0" xfId="0" applyNumberFormat="1"/>
    <xf numFmtId="0" fontId="0" fillId="0" borderId="33" xfId="0" applyNumberFormat="1" applyBorder="1"/>
    <xf numFmtId="14" fontId="43" fillId="7" borderId="26" xfId="0" applyNumberFormat="1" applyFont="1" applyFill="1" applyBorder="1"/>
    <xf numFmtId="14" fontId="0" fillId="0" borderId="26" xfId="0" applyNumberFormat="1" applyFont="1" applyBorder="1"/>
    <xf numFmtId="0" fontId="0" fillId="0" borderId="26" xfId="0" applyNumberFormat="1" applyFont="1" applyBorder="1"/>
    <xf numFmtId="14" fontId="43" fillId="8" borderId="24" xfId="0" applyNumberFormat="1" applyFont="1" applyFill="1" applyBorder="1"/>
    <xf numFmtId="14" fontId="43" fillId="8" borderId="26" xfId="0" applyNumberFormat="1" applyFont="1" applyFill="1" applyBorder="1"/>
    <xf numFmtId="0" fontId="2" fillId="0" borderId="26" xfId="0" applyFont="1" applyBorder="1"/>
    <xf numFmtId="14" fontId="2" fillId="0" borderId="26" xfId="0" applyNumberFormat="1" applyFont="1" applyBorder="1"/>
    <xf numFmtId="0" fontId="2" fillId="0" borderId="26" xfId="0" applyNumberFormat="1" applyFont="1" applyBorder="1"/>
    <xf numFmtId="14" fontId="0" fillId="24" borderId="26" xfId="0" applyNumberFormat="1" applyFill="1" applyBorder="1"/>
    <xf numFmtId="0" fontId="1" fillId="0" borderId="26" xfId="0" applyFont="1" applyBorder="1"/>
    <xf numFmtId="14" fontId="43" fillId="23" borderId="26" xfId="0" applyNumberFormat="1" applyFont="1" applyFill="1" applyBorder="1"/>
    <xf numFmtId="14" fontId="1" fillId="0" borderId="33" xfId="0" applyNumberFormat="1" applyFont="1" applyBorder="1"/>
    <xf numFmtId="14" fontId="49" fillId="7" borderId="33" xfId="0" applyNumberFormat="1" applyFont="1" applyFill="1" applyBorder="1"/>
    <xf numFmtId="14" fontId="48" fillId="0" borderId="35" xfId="0" applyNumberFormat="1" applyFont="1" applyBorder="1"/>
    <xf numFmtId="14" fontId="43" fillId="7" borderId="33" xfId="0" applyNumberFormat="1" applyFont="1" applyFill="1" applyBorder="1"/>
    <xf numFmtId="0" fontId="1" fillId="0" borderId="33" xfId="0" applyFont="1" applyBorder="1"/>
    <xf numFmtId="0" fontId="43" fillId="40" borderId="26" xfId="0" applyFont="1" applyFill="1" applyBorder="1" applyProtection="1">
      <protection locked="0"/>
    </xf>
    <xf numFmtId="49" fontId="0" fillId="24" borderId="26" xfId="0" applyNumberFormat="1" applyFill="1" applyBorder="1" applyAlignment="1">
      <alignment horizontal="left"/>
    </xf>
    <xf numFmtId="14" fontId="48" fillId="0" borderId="41" xfId="0" applyNumberFormat="1" applyFont="1" applyBorder="1"/>
    <xf numFmtId="14" fontId="48" fillId="18" borderId="35" xfId="0" applyNumberFormat="1" applyFont="1" applyFill="1" applyBorder="1"/>
    <xf numFmtId="0" fontId="0" fillId="24" borderId="26" xfId="0" applyFill="1" applyBorder="1" applyAlignment="1">
      <alignment horizontal="center"/>
    </xf>
    <xf numFmtId="0" fontId="2" fillId="0" borderId="33" xfId="0" applyFont="1" applyBorder="1"/>
    <xf numFmtId="49" fontId="0" fillId="24" borderId="27" xfId="0" applyNumberFormat="1" applyFill="1" applyBorder="1"/>
    <xf numFmtId="49" fontId="2" fillId="0" borderId="26" xfId="0" applyNumberFormat="1" applyFont="1" applyBorder="1"/>
    <xf numFmtId="0" fontId="0" fillId="25" borderId="26" xfId="0" applyFill="1" applyBorder="1"/>
    <xf numFmtId="14" fontId="43" fillId="0" borderId="33" xfId="0" applyNumberFormat="1" applyFont="1" applyBorder="1"/>
    <xf numFmtId="0" fontId="1" fillId="0" borderId="33" xfId="0" applyNumberFormat="1" applyFont="1" applyBorder="1"/>
    <xf numFmtId="14" fontId="49" fillId="22" borderId="33" xfId="0" applyNumberFormat="1" applyFont="1" applyFill="1" applyBorder="1"/>
    <xf numFmtId="0" fontId="1" fillId="40" borderId="33" xfId="0" applyFont="1" applyFill="1" applyBorder="1"/>
    <xf numFmtId="0" fontId="1" fillId="40" borderId="26" xfId="0" applyFont="1" applyFill="1" applyBorder="1"/>
    <xf numFmtId="49" fontId="0" fillId="40" borderId="33" xfId="0" applyNumberFormat="1" applyFill="1" applyBorder="1" applyAlignment="1">
      <alignment horizontal="left"/>
    </xf>
    <xf numFmtId="14" fontId="0" fillId="40" borderId="33" xfId="0" applyNumberFormat="1" applyFill="1" applyBorder="1"/>
    <xf numFmtId="14" fontId="49" fillId="40" borderId="41" xfId="0" applyNumberFormat="1" applyFont="1" applyFill="1" applyBorder="1"/>
    <xf numFmtId="14" fontId="49" fillId="23" borderId="43" xfId="0" applyNumberFormat="1" applyFont="1" applyFill="1" applyBorder="1"/>
    <xf numFmtId="0" fontId="0" fillId="40" borderId="33" xfId="0" applyFill="1" applyBorder="1"/>
    <xf numFmtId="14" fontId="49" fillId="40" borderId="33" xfId="0" applyNumberFormat="1" applyFont="1" applyFill="1" applyBorder="1"/>
    <xf numFmtId="0" fontId="0" fillId="40" borderId="33" xfId="0" applyFill="1" applyBorder="1" applyAlignment="1">
      <alignment horizontal="center"/>
    </xf>
    <xf numFmtId="14" fontId="1" fillId="40" borderId="33" xfId="0" applyNumberFormat="1" applyFont="1" applyFill="1" applyBorder="1"/>
    <xf numFmtId="49" fontId="0" fillId="40" borderId="27" xfId="0" applyNumberFormat="1" applyFill="1" applyBorder="1"/>
    <xf numFmtId="14" fontId="0" fillId="40" borderId="26" xfId="0" applyNumberFormat="1" applyFill="1" applyBorder="1"/>
    <xf numFmtId="14" fontId="48" fillId="40" borderId="33" xfId="0" applyNumberFormat="1" applyFont="1" applyFill="1" applyBorder="1"/>
    <xf numFmtId="14" fontId="0" fillId="0" borderId="33" xfId="0" applyNumberFormat="1" applyFont="1" applyBorder="1"/>
    <xf numFmtId="0" fontId="0" fillId="0" borderId="33" xfId="0" applyNumberFormat="1" applyFont="1" applyBorder="1"/>
    <xf numFmtId="0" fontId="9" fillId="0" borderId="7" xfId="3" applyFont="1" applyBorder="1" applyAlignment="1">
      <alignment horizontal="left"/>
    </xf>
    <xf numFmtId="0" fontId="5" fillId="3" borderId="1" xfId="3" applyFont="1" applyFill="1" applyBorder="1" applyAlignment="1">
      <alignment horizontal="center" vertical="center" wrapText="1"/>
    </xf>
    <xf numFmtId="0" fontId="5" fillId="3" borderId="5" xfId="3" applyFont="1" applyFill="1" applyBorder="1" applyAlignment="1">
      <alignment horizontal="center" vertical="center" wrapText="1"/>
    </xf>
    <xf numFmtId="0" fontId="5" fillId="3" borderId="9" xfId="3" applyFont="1" applyFill="1" applyBorder="1" applyAlignment="1">
      <alignment horizontal="center" vertical="center" wrapText="1"/>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0" fontId="5" fillId="3" borderId="4" xfId="3" applyFont="1" applyFill="1" applyBorder="1" applyAlignment="1">
      <alignment horizontal="center" vertical="center" wrapText="1"/>
    </xf>
    <xf numFmtId="0" fontId="5" fillId="3" borderId="6" xfId="3" applyFont="1" applyFill="1" applyBorder="1" applyAlignment="1">
      <alignment horizontal="center" vertical="center" wrapText="1"/>
    </xf>
    <xf numFmtId="0" fontId="5" fillId="3" borderId="7" xfId="3" applyFont="1" applyFill="1" applyBorder="1" applyAlignment="1">
      <alignment horizontal="center" vertical="center" wrapText="1"/>
    </xf>
    <xf numFmtId="0" fontId="5" fillId="3" borderId="8" xfId="3" applyFont="1" applyFill="1" applyBorder="1" applyAlignment="1">
      <alignment horizontal="center" vertical="center" wrapText="1"/>
    </xf>
    <xf numFmtId="0" fontId="5" fillId="3" borderId="1" xfId="3" applyFont="1" applyFill="1" applyBorder="1" applyAlignment="1">
      <alignment vertical="center" wrapText="1"/>
    </xf>
    <xf numFmtId="0" fontId="5" fillId="3" borderId="5" xfId="3" applyFont="1" applyFill="1" applyBorder="1" applyAlignment="1">
      <alignment vertical="center" wrapText="1"/>
    </xf>
    <xf numFmtId="0" fontId="5" fillId="3" borderId="9" xfId="3" applyFont="1" applyFill="1" applyBorder="1" applyAlignment="1">
      <alignment vertical="center" wrapText="1"/>
    </xf>
    <xf numFmtId="49" fontId="5" fillId="3" borderId="1" xfId="3" applyNumberFormat="1" applyFont="1" applyFill="1" applyBorder="1" applyAlignment="1">
      <alignment horizontal="center" vertical="center" wrapText="1"/>
    </xf>
    <xf numFmtId="49" fontId="5" fillId="3" borderId="5" xfId="3" applyNumberFormat="1" applyFont="1" applyFill="1" applyBorder="1" applyAlignment="1">
      <alignment horizontal="center" vertical="center" wrapText="1"/>
    </xf>
    <xf numFmtId="49" fontId="5" fillId="3" borderId="9" xfId="3" applyNumberFormat="1" applyFont="1" applyFill="1" applyBorder="1" applyAlignment="1">
      <alignment horizontal="center" vertical="center" wrapText="1"/>
    </xf>
    <xf numFmtId="0" fontId="23" fillId="0" borderId="0" xfId="0" applyFont="1" applyAlignment="1">
      <alignment horizontal="center"/>
    </xf>
    <xf numFmtId="0" fontId="0" fillId="0" borderId="0" xfId="0" applyAlignment="1">
      <alignment horizontal="center"/>
    </xf>
    <xf numFmtId="0" fontId="0" fillId="0" borderId="44" xfId="0" applyBorder="1"/>
  </cellXfs>
  <cellStyles count="5">
    <cellStyle name="Гиперссылка" xfId="1" builtinId="8"/>
    <cellStyle name="Обычный" xfId="0" builtinId="0"/>
    <cellStyle name="Обычный 2" xfId="2"/>
    <cellStyle name="Обычный 3" xfId="3"/>
    <cellStyle name="Обычный 3 2" xfId="4"/>
  </cellStyles>
  <dxfs count="71">
    <dxf>
      <alignment horizontal="left" vertical="bottom" textRotation="0" wrapText="0" relativeIndent="0" shrinkToFit="0"/>
      <border>
        <left/>
        <right/>
        <top style="thin">
          <color auto="1"/>
        </top>
        <bottom style="thin">
          <color auto="1"/>
        </bottom>
        <vertical style="thin">
          <color auto="1"/>
        </vertical>
        <horizontal style="thin">
          <color auto="1"/>
        </horizontal>
      </border>
    </dxf>
    <dxf>
      <alignment horizontal="left" vertical="bottom" textRotation="0" wrapText="0" relativeIndent="0" shrinkToFit="0"/>
      <border>
        <left style="thin">
          <color auto="1"/>
        </left>
        <right style="thin">
          <color auto="1"/>
        </right>
        <top style="thin">
          <color auto="1"/>
        </top>
        <bottom style="thin">
          <color auto="1"/>
        </bottom>
        <vertical style="thin">
          <color auto="1"/>
        </vertical>
        <horizontal style="thin">
          <color auto="1"/>
        </horizontal>
      </border>
    </dxf>
    <dxf>
      <alignment horizontal="left" vertical="bottom" textRotation="0" wrapText="0" relativeIndent="0" shrinkToFit="0"/>
      <border>
        <left/>
        <right/>
        <top style="thin">
          <color auto="1"/>
        </top>
        <bottom style="thin">
          <color auto="1"/>
        </bottom>
        <vertical style="thin">
          <color auto="1"/>
        </vertical>
        <horizontal style="thin">
          <color auto="1"/>
        </horizontal>
      </border>
    </dxf>
    <dxf>
      <numFmt numFmtId="30" formatCode="@"/>
      <alignment horizontal="center" vertical="center" textRotation="0" wrapText="0" relativeIndent="0" shrinkToFit="0"/>
      <border>
        <left style="thin">
          <color auto="1"/>
        </left>
        <right/>
        <top style="thin">
          <color auto="1"/>
        </top>
        <bottom style="thin">
          <color auto="1"/>
        </bottom>
        <vertical/>
        <horizontal/>
      </border>
    </dxf>
    <dxf>
      <alignment horizontal="center" vertical="center" textRotation="0" wrapText="0" relativeIndent="0" shrinkToFit="0"/>
      <border>
        <left style="thin">
          <color auto="1"/>
        </left>
        <right style="thin">
          <color auto="1"/>
        </right>
        <top style="thin">
          <color auto="1"/>
        </top>
        <bottom style="thin">
          <color auto="1"/>
        </bottom>
        <vertical/>
        <horizontal/>
      </border>
    </dxf>
    <dxf>
      <alignment horizontal="left" vertical="top" textRotation="0" wrapText="1" relativeIndent="0" shrinkToFit="0"/>
      <border>
        <left style="thin">
          <color auto="1"/>
        </left>
        <right style="thin">
          <color auto="1"/>
        </right>
        <top style="thin">
          <color auto="1"/>
        </top>
        <bottom style="thin">
          <color auto="1"/>
        </bottom>
        <vertical/>
        <horizontal/>
      </border>
    </dxf>
    <dxf>
      <alignment horizontal="left" vertical="center" textRotation="0" wrapText="1" relativeIndent="0" shrinkToFit="0"/>
      <border>
        <left style="thin">
          <color auto="1"/>
        </left>
        <right style="thin">
          <color auto="1"/>
        </right>
        <top style="thin">
          <color auto="1"/>
        </top>
        <bottom style="thin">
          <color auto="1"/>
        </bottom>
        <vertical/>
        <horizontal/>
      </border>
    </dxf>
    <dxf>
      <numFmt numFmtId="19" formatCode="dd/mm/yyyy"/>
      <alignment horizontal="left" vertical="center" textRotation="0" wrapText="0" relativeIndent="0" shrinkToFit="0"/>
      <border>
        <left style="thin">
          <color auto="1"/>
        </left>
        <right style="thin">
          <color auto="1"/>
        </right>
        <top style="thin">
          <color auto="1"/>
        </top>
        <bottom style="thin">
          <color auto="1"/>
        </bottom>
        <vertical/>
        <horizontal/>
      </border>
    </dxf>
    <dxf>
      <fill>
        <patternFill patternType="solid">
          <fgColor theme="0"/>
          <bgColor theme="0"/>
        </patternFill>
      </fill>
      <alignment horizontal="center" vertical="center" textRotation="0" wrapText="0" relativeIndent="0" shrinkToFit="0"/>
      <border>
        <left/>
        <right style="thin">
          <color auto="1"/>
        </right>
        <top style="thin">
          <color auto="1"/>
        </top>
        <bottom style="thin">
          <color auto="1"/>
        </bottom>
        <vertical/>
        <horizontal/>
      </border>
    </dxf>
    <dxf>
      <alignment horizontal="center" vertical="bottom" textRotation="0" wrapText="0" relativeIndent="0" shrinkToFit="0"/>
      <border>
        <left style="thin">
          <color auto="1"/>
        </left>
        <right style="thin">
          <color auto="1"/>
        </right>
        <top style="thin">
          <color auto="1"/>
        </top>
        <bottom style="thin">
          <color auto="1"/>
        </bottom>
        <vertical/>
        <horizontal/>
      </border>
    </dxf>
    <dxf>
      <alignment horizontal="left" vertical="bottom" textRotation="0" wrapText="0" relativeIndent="0" shrinkToFit="0"/>
      <border>
        <left style="thin">
          <color auto="1"/>
        </left>
        <right/>
        <top style="thin">
          <color auto="1"/>
        </top>
        <bottom style="thin">
          <color auto="1"/>
        </bottom>
        <vertical/>
        <horizontal/>
      </border>
    </dxf>
    <dxf>
      <alignment horizontal="center" vertical="bottom" textRotation="0" wrapText="0" relativeIndent="0" shrinkToFit="0"/>
      <border>
        <left style="thin">
          <color auto="1"/>
        </left>
        <right style="thin">
          <color auto="1"/>
        </right>
        <top style="thin">
          <color auto="1"/>
        </top>
        <bottom style="thin">
          <color auto="1"/>
        </bottom>
        <vertical/>
        <horizontal/>
      </border>
    </dxf>
    <dxf>
      <fill>
        <patternFill patternType="solid">
          <fgColor theme="9" tint="0.39988402966399123"/>
          <bgColor theme="9" tint="0.39988402966399123"/>
        </patternFill>
      </fill>
      <alignment horizontal="center" vertical="bottom" textRotation="0" wrapText="0" relativeIndent="0" shrinkToFit="0"/>
      <border>
        <left style="thin">
          <color auto="1"/>
        </left>
        <right style="thin">
          <color auto="1"/>
        </right>
        <top style="thin">
          <color auto="1"/>
        </top>
        <bottom style="thin">
          <color auto="1"/>
        </bottom>
        <vertical/>
        <horizontal/>
      </border>
    </dxf>
    <dxf>
      <font>
        <b val="0"/>
        <i val="0"/>
        <strike val="0"/>
        <u val="none"/>
        <vertAlign val="baseline"/>
        <sz val="11"/>
        <name val="Calibri"/>
        <scheme val="minor"/>
      </font>
      <fill>
        <patternFill patternType="solid">
          <fgColor rgb="FFB5FBC1"/>
          <bgColor rgb="FFB5FBC1"/>
        </patternFill>
      </fill>
      <alignment horizontal="center" vertical="bottom" textRotation="0" wrapText="0" relativeIndent="0" shrinkToFit="0"/>
      <border>
        <left style="thin">
          <color auto="1"/>
        </left>
        <right style="thin">
          <color auto="1"/>
        </right>
        <top style="thin">
          <color auto="1"/>
        </top>
        <bottom style="thin">
          <color auto="1"/>
        </bottom>
        <vertical/>
        <horizontal/>
      </border>
    </dxf>
    <dxf>
      <font>
        <b val="0"/>
        <i val="0"/>
        <strike val="0"/>
        <u val="none"/>
        <vertAlign val="baseline"/>
        <sz val="11"/>
        <name val="Calibri"/>
        <scheme val="minor"/>
      </font>
      <fill>
        <patternFill patternType="solid">
          <fgColor rgb="FFB5FBC1"/>
          <bgColor rgb="FFB5FBC1"/>
        </patternFill>
      </fill>
      <alignment horizontal="center" vertical="bottom" textRotation="0" wrapText="0" relativeIndent="0" shrinkToFit="0"/>
      <border>
        <left style="thin">
          <color auto="1"/>
        </left>
        <right style="thin">
          <color auto="1"/>
        </right>
        <top style="thin">
          <color auto="1"/>
        </top>
        <bottom style="thin">
          <color auto="1"/>
        </bottom>
        <vertical/>
        <horizontal/>
      </border>
    </dxf>
    <dxf>
      <border>
        <left/>
        <right style="thin">
          <color auto="1"/>
        </right>
        <top style="thin">
          <color auto="1"/>
        </top>
        <bottom style="thin">
          <color auto="1"/>
        </bottom>
        <vertical/>
        <horizontal/>
      </border>
    </dxf>
    <dxf>
      <alignment horizontal="center" vertical="center" textRotation="0" wrapText="0" relativeIndent="0" shrinkToFit="0"/>
    </dxf>
    <dxf>
      <alignment horizontal="center" vertical="center" textRotation="0" wrapText="0" relativeIndent="0" shrinkToFit="0"/>
    </dxf>
    <dxf>
      <font>
        <b val="0"/>
        <i val="0"/>
        <strike val="0"/>
        <u val="none"/>
        <vertAlign val="baseline"/>
        <sz val="11"/>
        <name val="Calibri"/>
        <scheme val="none"/>
      </font>
      <alignment horizontal="center" vertical="bottom" textRotation="0" wrapText="1" relativeIndent="0" shrinkToFit="0"/>
      <border>
        <left style="thin">
          <color auto="1"/>
        </left>
        <right style="thin">
          <color auto="1"/>
        </right>
        <top style="thin">
          <color auto="1"/>
        </top>
        <bottom style="thin">
          <color auto="1"/>
        </bottom>
        <vertical/>
        <horizontal/>
      </border>
    </dxf>
    <dxf>
      <font>
        <b val="0"/>
        <i val="0"/>
        <strike val="0"/>
        <u val="none"/>
        <vertAlign val="baseline"/>
        <sz val="11"/>
        <name val="Calibri"/>
        <scheme val="none"/>
      </font>
      <numFmt numFmtId="19" formatCode="dd/mm/yyyy"/>
      <alignment horizontal="center" vertical="bottom" textRotation="0" wrapText="1" relativeIndent="0" shrinkToFit="0"/>
      <border>
        <left style="thin">
          <color auto="1"/>
        </left>
        <right style="thin">
          <color auto="1"/>
        </right>
        <top/>
        <bottom style="thin">
          <color auto="1"/>
        </bottom>
        <vertical/>
        <horizontal/>
      </border>
    </dxf>
    <dxf>
      <font>
        <b val="0"/>
        <i val="0"/>
        <strike val="0"/>
        <u val="none"/>
        <vertAlign val="baseline"/>
        <sz val="11"/>
        <name val="Calibri"/>
        <scheme val="none"/>
      </font>
      <alignment horizontal="center" vertical="bottom" textRotation="0" wrapText="1" relativeIndent="0" shrinkToFit="0"/>
      <border>
        <left/>
        <right style="thin">
          <color auto="1"/>
        </right>
        <top/>
        <bottom style="thin">
          <color auto="1"/>
        </bottom>
        <vertical/>
        <horizontal/>
      </border>
    </dxf>
    <dxf>
      <alignment horizontal="left" vertical="bottom" textRotation="0" wrapText="1" relativeIndent="0" shrinkToFit="0"/>
      <border>
        <left style="thin">
          <color auto="1"/>
        </left>
        <right style="thin">
          <color auto="1"/>
        </right>
        <top style="thin">
          <color auto="1"/>
        </top>
        <bottom style="thin">
          <color auto="1"/>
        </bottom>
        <vertical/>
        <horizontal/>
      </border>
    </dxf>
    <dxf>
      <alignment horizontal="center" vertical="bottom" textRotation="0" wrapText="0" relativeIndent="0" shrinkToFit="0"/>
      <border>
        <left style="thin">
          <color auto="1"/>
        </left>
        <right style="thin">
          <color auto="1"/>
        </right>
        <top style="thin">
          <color auto="1"/>
        </top>
        <bottom style="thin">
          <color auto="1"/>
        </bottom>
        <vertical/>
        <horizontal/>
      </border>
    </dxf>
    <dxf>
      <alignment vertical="bottom" textRotation="0" wrapText="1" relativeIndent="0" shrinkToFit="0"/>
      <border>
        <left style="thin">
          <color auto="1"/>
        </left>
        <right style="thin">
          <color auto="1"/>
        </right>
        <top style="thin">
          <color auto="1"/>
        </top>
        <bottom style="thin">
          <color auto="1"/>
        </bottom>
        <vertical/>
        <horizontal/>
      </border>
    </dxf>
    <dxf>
      <alignment horizontal="center" vertical="bottom" textRotation="0" wrapText="1" relativeIndent="0" shrinkToFit="0"/>
      <border>
        <left style="thin">
          <color auto="1"/>
        </left>
        <right style="thin">
          <color auto="1"/>
        </right>
        <top style="thin">
          <color auto="1"/>
        </top>
        <bottom style="thin">
          <color auto="1"/>
        </bottom>
        <vertical/>
        <horizontal/>
      </border>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vertAlign val="baseline"/>
        <sz val="11"/>
        <color theme="1"/>
        <name val="Calibri"/>
        <scheme val="minor"/>
      </font>
      <numFmt numFmtId="0" formatCode="General"/>
      <border>
        <left style="thin">
          <color auto="1"/>
        </left>
        <right style="thin">
          <color auto="1"/>
        </right>
        <top style="thin">
          <color auto="1"/>
        </top>
        <bottom style="thin">
          <color auto="1"/>
        </bottom>
        <vertical style="thin">
          <color auto="1"/>
        </vertical>
        <horizontal style="thin">
          <color auto="1"/>
        </horizontal>
      </border>
    </dxf>
    <dxf>
      <numFmt numFmtId="30" formatCode="@"/>
      <border>
        <left style="thin">
          <color auto="1"/>
        </left>
        <right/>
        <top style="thin">
          <color auto="1"/>
        </top>
        <bottom style="thin">
          <color auto="1"/>
        </bottom>
        <vertical/>
        <horizontal/>
      </border>
    </dxf>
    <dxf>
      <font>
        <b val="0"/>
        <i val="0"/>
        <strike val="0"/>
        <u val="none"/>
        <vertAlign val="baseline"/>
        <sz val="11"/>
        <color theme="1"/>
        <name val="Calibri"/>
        <scheme val="minor"/>
      </font>
      <border>
        <left style="thin">
          <color auto="1"/>
        </left>
        <right style="thin">
          <color auto="1"/>
        </right>
        <top style="thin">
          <color auto="1"/>
        </top>
        <bottom style="thin">
          <color auto="1"/>
        </bottom>
        <vertical/>
        <horizontal/>
      </border>
    </dxf>
    <dxf>
      <numFmt numFmtId="19" formatCode="dd/mm/yyyy"/>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indexed="2"/>
      </font>
      <numFmt numFmtId="19" formatCode="dd/mm/yyyy"/>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strike val="0"/>
        <u val="none"/>
        <vertAlign val="baseline"/>
        <sz val="11"/>
        <color indexed="2"/>
        <name val="Calibri"/>
        <scheme val="minor"/>
      </font>
      <numFmt numFmtId="19" formatCode="dd/mm/yyyy"/>
      <fill>
        <patternFill patternType="solid">
          <fgColor theme="0"/>
          <bgColor theme="0"/>
        </patternFill>
      </fill>
      <border>
        <left style="thin">
          <color auto="1"/>
        </left>
        <right style="thin">
          <color auto="1"/>
        </right>
        <top style="thin">
          <color auto="1"/>
        </top>
        <bottom style="thin">
          <color auto="1"/>
        </bottom>
        <vertical/>
        <horizontal/>
      </border>
    </dxf>
    <dxf>
      <font>
        <b val="0"/>
        <i val="0"/>
        <strike val="0"/>
        <u val="none"/>
        <vertAlign val="baseline"/>
        <sz val="11"/>
        <color indexed="2"/>
        <name val="Calibri"/>
        <scheme val="minor"/>
      </font>
      <numFmt numFmtId="19" formatCode="dd/mm/yyyy"/>
      <fill>
        <patternFill patternType="solid">
          <fgColor theme="3" tint="0.79998168889431442"/>
          <bgColor theme="3" tint="0.79998168889431442"/>
        </patternFill>
      </fill>
      <border>
        <left style="medium">
          <color auto="1"/>
        </left>
        <right style="medium">
          <color auto="1"/>
        </right>
        <top style="thin">
          <color auto="1"/>
        </top>
        <bottom style="thin">
          <color auto="1"/>
        </bottom>
        <vertical/>
        <horizontal/>
      </border>
    </dxf>
    <dxf>
      <font>
        <b val="0"/>
        <i val="0"/>
        <strike val="0"/>
        <u val="none"/>
        <vertAlign val="baseline"/>
        <sz val="11"/>
        <color indexed="2"/>
        <name val="Calibri"/>
        <scheme val="minor"/>
      </font>
      <numFmt numFmtId="19" formatCode="dd/mm/yyyy"/>
      <border>
        <left/>
        <right style="thin">
          <color auto="1"/>
        </right>
        <top style="thin">
          <color auto="1"/>
        </top>
        <bottom style="thin">
          <color auto="1"/>
        </bottom>
        <vertical/>
        <horizontal/>
      </border>
    </dxf>
    <dxf>
      <font>
        <b val="0"/>
        <i val="0"/>
        <strike val="0"/>
        <u val="none"/>
        <vertAlign val="baseline"/>
        <sz val="11"/>
        <color indexed="2"/>
        <name val="Calibri"/>
        <scheme val="minor"/>
      </font>
      <numFmt numFmtId="19" formatCode="dd/mm/yyyy"/>
      <fill>
        <patternFill patternType="solid">
          <fgColor theme="0"/>
          <bgColor theme="0"/>
        </patternFill>
      </fill>
      <border>
        <left style="thin">
          <color auto="1"/>
        </left>
        <right style="thin">
          <color auto="1"/>
        </right>
        <top style="thin">
          <color auto="1"/>
        </top>
        <bottom style="thin">
          <color auto="1"/>
        </bottom>
        <vertical/>
        <horizontal/>
      </border>
    </dxf>
    <dxf>
      <numFmt numFmtId="19" formatCode="dd/mm/yyyy"/>
      <border>
        <left style="thin">
          <color auto="1"/>
        </left>
        <right style="thin">
          <color auto="1"/>
        </right>
        <top style="thin">
          <color auto="1"/>
        </top>
        <bottom style="thin">
          <color auto="1"/>
        </bottom>
        <vertical/>
        <horizontal/>
      </border>
    </dxf>
    <dxf>
      <numFmt numFmtId="30" formatCode="@"/>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solid">
          <fgColor theme="5" tint="0.39997558519241921"/>
          <bgColor theme="5" tint="0.39997558519241921"/>
        </patternFill>
      </fill>
      <alignment horizontal="center" vertical="bottom" textRotation="0" wrapText="0" relativeIndent="0" shrinkToFit="0"/>
      <border>
        <left style="thin">
          <color auto="1"/>
        </left>
        <right style="thin">
          <color auto="1"/>
        </right>
        <top style="thin">
          <color auto="1"/>
        </top>
        <bottom style="thin">
          <color auto="1"/>
        </bottom>
        <vertical/>
        <horizontal/>
      </border>
    </dxf>
    <dxf>
      <fill>
        <patternFill patternType="none"/>
      </fill>
    </dxf>
    <dxf>
      <font>
        <b val="0"/>
        <i val="0"/>
        <strike val="0"/>
        <u val="none"/>
        <vertAlign val="baseline"/>
        <sz val="11"/>
        <color theme="1"/>
        <name val="Calibri"/>
        <scheme val="minor"/>
      </font>
      <numFmt numFmtId="0" formatCode="General"/>
    </dxf>
    <dxf>
      <numFmt numFmtId="30" formatCode="@"/>
      <border>
        <left style="thin">
          <color auto="1"/>
        </left>
        <right/>
        <top style="thin">
          <color auto="1"/>
        </top>
        <bottom style="thin">
          <color auto="1"/>
        </bottom>
        <vertical/>
        <horizontal/>
      </border>
    </dxf>
    <dxf>
      <font>
        <b val="0"/>
        <i val="0"/>
        <strike val="0"/>
        <u val="none"/>
        <vertAlign val="baseline"/>
        <sz val="11"/>
        <color theme="1"/>
        <name val="Calibri"/>
        <scheme val="minor"/>
      </font>
      <border>
        <left style="thin">
          <color auto="1"/>
        </left>
        <right style="thin">
          <color auto="1"/>
        </right>
        <top style="thin">
          <color auto="1"/>
        </top>
        <bottom style="thin">
          <color auto="1"/>
        </bottom>
        <vertical/>
        <horizontal/>
      </border>
    </dxf>
    <dxf>
      <numFmt numFmtId="19" formatCode="dd/mm/yyyy"/>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strike val="0"/>
        <u val="none"/>
        <vertAlign val="baseline"/>
        <sz val="11"/>
        <color indexed="2"/>
        <name val="Calibri"/>
        <scheme val="minor"/>
      </font>
      <numFmt numFmtId="19" formatCode="dd/mm/yyyy"/>
      <fill>
        <patternFill patternType="solid">
          <fgColor theme="0"/>
          <bgColor theme="0"/>
        </patternFill>
      </fill>
      <border>
        <left style="thin">
          <color auto="1"/>
        </left>
        <right style="thin">
          <color auto="1"/>
        </right>
        <top style="thin">
          <color auto="1"/>
        </top>
        <bottom style="thin">
          <color auto="1"/>
        </bottom>
        <vertical/>
        <horizontal/>
      </border>
    </dxf>
    <dxf>
      <font>
        <b val="0"/>
        <i val="0"/>
        <strike val="0"/>
        <u val="none"/>
        <vertAlign val="baseline"/>
        <sz val="11"/>
        <color indexed="2"/>
        <name val="Calibri"/>
        <scheme val="minor"/>
      </font>
      <numFmt numFmtId="19" formatCode="dd/mm/yyyy"/>
      <fill>
        <patternFill patternType="solid">
          <fgColor theme="3" tint="0.79998168889431442"/>
          <bgColor theme="3" tint="0.79998168889431442"/>
        </patternFill>
      </fill>
      <border>
        <left style="medium">
          <color auto="1"/>
        </left>
        <right style="medium">
          <color auto="1"/>
        </right>
        <top style="thin">
          <color auto="1"/>
        </top>
        <bottom style="thin">
          <color auto="1"/>
        </bottom>
        <vertical/>
        <horizontal/>
      </border>
    </dxf>
    <dxf>
      <font>
        <b val="0"/>
        <i val="0"/>
        <strike val="0"/>
        <u val="none"/>
        <vertAlign val="baseline"/>
        <sz val="11"/>
        <color indexed="2"/>
        <name val="Calibri"/>
        <scheme val="minor"/>
      </font>
      <numFmt numFmtId="19" formatCode="dd/mm/yyyy"/>
      <border>
        <left/>
        <right style="thin">
          <color auto="1"/>
        </right>
        <top style="thin">
          <color auto="1"/>
        </top>
        <bottom style="thin">
          <color auto="1"/>
        </bottom>
        <vertical/>
        <horizontal/>
      </border>
    </dxf>
    <dxf>
      <font>
        <b val="0"/>
        <i val="0"/>
        <strike val="0"/>
        <u val="none"/>
        <vertAlign val="baseline"/>
        <sz val="11"/>
        <color indexed="2"/>
        <name val="Calibri"/>
        <scheme val="minor"/>
      </font>
      <numFmt numFmtId="19" formatCode="dd/mm/yyyy"/>
      <fill>
        <patternFill patternType="solid">
          <fgColor theme="0"/>
          <bgColor theme="0"/>
        </patternFill>
      </fill>
      <border>
        <left style="thin">
          <color auto="1"/>
        </left>
        <right style="thin">
          <color auto="1"/>
        </right>
        <top style="thin">
          <color auto="1"/>
        </top>
        <bottom style="thin">
          <color auto="1"/>
        </bottom>
        <vertical/>
        <horizontal/>
      </border>
    </dxf>
    <dxf>
      <numFmt numFmtId="19" formatCode="dd/mm/yyyy"/>
      <border>
        <left style="thin">
          <color auto="1"/>
        </left>
        <right style="thin">
          <color auto="1"/>
        </right>
        <top style="thin">
          <color auto="1"/>
        </top>
        <bottom style="thin">
          <color auto="1"/>
        </bottom>
        <vertical/>
        <horizontal/>
      </border>
    </dxf>
    <dxf>
      <numFmt numFmtId="30" formatCode="@"/>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solid">
          <fgColor theme="5" tint="0.39997558519241921"/>
          <bgColor theme="5" tint="0.39997558519241921"/>
        </patternFill>
      </fill>
      <alignment horizontal="center" vertical="bottom" textRotation="0" wrapText="0" relativeIndent="0" shrinkToFit="0"/>
      <border>
        <left style="thin">
          <color auto="1"/>
        </left>
        <right style="thin">
          <color auto="1"/>
        </right>
        <top style="thin">
          <color auto="1"/>
        </top>
        <bottom style="thin">
          <color auto="1"/>
        </bottom>
        <vertical/>
        <horizontal/>
      </border>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1.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pivotSource>
    <c:name>[Защиты таблица.xlsx]СТ_советы!СТ_советы</c:name>
    <c:fmtId val="2"/>
  </c:pivotSource>
  <c:chart>
    <c:title>
      <c:tx>
        <c:strRef>
          <c:f>СТ_советы!$A$2</c:f>
          <c:strCache>
            <c:ptCount val="1"/>
            <c:pt idx="0">
              <c:v>Данные по советам</c:v>
            </c:pt>
          </c:strCache>
        </c:strRef>
      </c:tx>
      <c:overlay val="0"/>
      <c:spPr>
        <a:prstGeom prst="rect">
          <a:avLst/>
        </a:prstGeom>
        <a:noFill/>
        <a:ln>
          <a:noFill/>
        </a:ln>
        <a:effectLst/>
      </c:spPr>
      <c:txPr>
        <a:bodyPr rot="0" spcFirstLastPara="1" vertOverflow="ellipsis" vert="horz" wrap="square" anchor="ctr" anchorCtr="1"/>
        <a:lstStyle/>
        <a:p>
          <a:pPr>
            <a:defRPr sz="1600" b="1" i="0" u="none" strike="noStrike">
              <a:solidFill>
                <a:schemeClr val="tx1">
                  <a:lumMod val="65000"/>
                  <a:lumOff val="35000"/>
                </a:schemeClr>
              </a:solidFill>
              <a:latin typeface="+mn-lt"/>
              <a:ea typeface="+mn-ea"/>
              <a:cs typeface="+mn-cs"/>
            </a:defRPr>
          </a:pPr>
          <a:endParaRPr lang="ru-RU"/>
        </a:p>
      </c:txPr>
    </c:title>
    <c:autoTitleDeleted val="0"/>
    <c:pivotFmts>
      <c:pivotFmt>
        <c:idx val="0"/>
      </c:pivotFmt>
      <c:pivotFmt>
        <c:idx val="1"/>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c:spPr>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3"/>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4"/>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5"/>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s>
    <c:plotArea>
      <c:layout>
        <c:manualLayout>
          <c:layoutTarget val="inner"/>
          <c:xMode val="edge"/>
          <c:yMode val="edge"/>
          <c:x val="0.31943206711564154"/>
          <c:y val="0.1347307430129516"/>
          <c:w val="0.61786336785421203"/>
          <c:h val="0.78620222318835908"/>
        </c:manualLayout>
      </c:layout>
      <c:barChart>
        <c:barDir val="bar"/>
        <c:grouping val="clustered"/>
        <c:varyColors val="0"/>
        <c:ser>
          <c:idx val="0"/>
          <c:order val="0"/>
          <c:tx>
            <c:strRef>
              <c:f>СТ_советы!$A$2</c:f>
              <c:strCache>
                <c:ptCount val="1"/>
                <c:pt idx="0">
                  <c:v>Итог</c:v>
                </c:pt>
              </c:strCache>
            </c:strRef>
          </c:tx>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СТ_советы!$A$2</c:f>
              <c:strCache>
                <c:ptCount val="22"/>
                <c:pt idx="0">
                  <c:v>(пусто)</c:v>
                </c:pt>
                <c:pt idx="1">
                  <c:v>72.2.007.08</c:v>
                </c:pt>
                <c:pt idx="2">
                  <c:v>72.2.007.05</c:v>
                </c:pt>
                <c:pt idx="3">
                  <c:v>72.2.007.11</c:v>
                </c:pt>
                <c:pt idx="4">
                  <c:v>850.007.10</c:v>
                </c:pt>
                <c:pt idx="5">
                  <c:v>72.2.007.09</c:v>
                </c:pt>
                <c:pt idx="6">
                  <c:v>72.2.007.07</c:v>
                </c:pt>
                <c:pt idx="7">
                  <c:v>72.2.007.01</c:v>
                </c:pt>
                <c:pt idx="8">
                  <c:v>850.007.14</c:v>
                </c:pt>
                <c:pt idx="9">
                  <c:v>72.2.007.02</c:v>
                </c:pt>
                <c:pt idx="10">
                  <c:v>850.007.01</c:v>
                </c:pt>
                <c:pt idx="11">
                  <c:v>850.007.11</c:v>
                </c:pt>
                <c:pt idx="12">
                  <c:v>850.007.04</c:v>
                </c:pt>
                <c:pt idx="13">
                  <c:v>72.2.007.06</c:v>
                </c:pt>
                <c:pt idx="14">
                  <c:v>850.007.05</c:v>
                </c:pt>
                <c:pt idx="15">
                  <c:v>850.007.03</c:v>
                </c:pt>
                <c:pt idx="16">
                  <c:v>850.007.09</c:v>
                </c:pt>
                <c:pt idx="17">
                  <c:v>850.007.13</c:v>
                </c:pt>
                <c:pt idx="18">
                  <c:v>850.007.07</c:v>
                </c:pt>
                <c:pt idx="19">
                  <c:v>850.007.06</c:v>
                </c:pt>
                <c:pt idx="20">
                  <c:v>850.007.12</c:v>
                </c:pt>
                <c:pt idx="21">
                  <c:v>850.007.08</c:v>
                </c:pt>
              </c:strCache>
            </c:strRef>
          </c:cat>
          <c:val>
            <c:numRef>
              <c:f>СТ_советы!$A$2</c:f>
              <c:numCache>
                <c:formatCode>General</c:formatCode>
                <c:ptCount val="22"/>
                <c:pt idx="1">
                  <c:v>2</c:v>
                </c:pt>
                <c:pt idx="2">
                  <c:v>2</c:v>
                </c:pt>
                <c:pt idx="3">
                  <c:v>2</c:v>
                </c:pt>
                <c:pt idx="4">
                  <c:v>2</c:v>
                </c:pt>
                <c:pt idx="5">
                  <c:v>4</c:v>
                </c:pt>
                <c:pt idx="6">
                  <c:v>4</c:v>
                </c:pt>
                <c:pt idx="7">
                  <c:v>6</c:v>
                </c:pt>
                <c:pt idx="8">
                  <c:v>7</c:v>
                </c:pt>
                <c:pt idx="9">
                  <c:v>7</c:v>
                </c:pt>
                <c:pt idx="10">
                  <c:v>8</c:v>
                </c:pt>
                <c:pt idx="11">
                  <c:v>10</c:v>
                </c:pt>
                <c:pt idx="12">
                  <c:v>12</c:v>
                </c:pt>
                <c:pt idx="13">
                  <c:v>13</c:v>
                </c:pt>
                <c:pt idx="14">
                  <c:v>17</c:v>
                </c:pt>
                <c:pt idx="15">
                  <c:v>22</c:v>
                </c:pt>
                <c:pt idx="16">
                  <c:v>25</c:v>
                </c:pt>
                <c:pt idx="17">
                  <c:v>39</c:v>
                </c:pt>
                <c:pt idx="18">
                  <c:v>44</c:v>
                </c:pt>
                <c:pt idx="19">
                  <c:v>45</c:v>
                </c:pt>
                <c:pt idx="20">
                  <c:v>46</c:v>
                </c:pt>
                <c:pt idx="21">
                  <c:v>64</c:v>
                </c:pt>
              </c:numCache>
            </c:numRef>
          </c:val>
          <c:extLst>
            <c:ext xmlns:c16="http://schemas.microsoft.com/office/drawing/2014/chart" uri="{C3380CC4-5D6E-409C-BE32-E72D297353CC}">
              <c16:uniqueId val="{00000000-4E83-4A93-B858-699D14F9E4DF}"/>
            </c:ext>
          </c:extLst>
        </c:ser>
        <c:dLbls>
          <c:dLblPos val="outEnd"/>
          <c:showLegendKey val="0"/>
          <c:showVal val="1"/>
          <c:showCatName val="0"/>
          <c:showSerName val="0"/>
          <c:showPercent val="0"/>
          <c:showBubbleSize val="0"/>
        </c:dLbls>
        <c:gapWidth val="115"/>
        <c:overlap val="-20"/>
        <c:axId val="296507352"/>
        <c:axId val="296509976"/>
      </c:barChart>
      <c:catAx>
        <c:axId val="296507352"/>
        <c:scaling>
          <c:orientation val="minMax"/>
        </c:scaling>
        <c:delete val="0"/>
        <c:axPos val="l"/>
        <c:numFmt formatCode="General" sourceLinked="1"/>
        <c:majorTickMark val="none"/>
        <c:minorTickMark val="none"/>
        <c:tickLblPos val="nextTo"/>
        <c:spPr>
          <a:prstGeom prst="rect">
            <a:avLst/>
          </a:prstGeom>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Arial Black"/>
                <a:ea typeface="+mn-ea"/>
                <a:cs typeface="+mn-cs"/>
              </a:defRPr>
            </a:pPr>
            <a:endParaRPr lang="ru-RU"/>
          </a:p>
        </c:txPr>
        <c:crossAx val="296509976"/>
        <c:crosses val="autoZero"/>
        <c:auto val="1"/>
        <c:lblAlgn val="ctr"/>
        <c:lblOffset val="100"/>
        <c:noMultiLvlLbl val="0"/>
      </c:catAx>
      <c:valAx>
        <c:axId val="296509976"/>
        <c:scaling>
          <c:orientation val="minMax"/>
        </c:scaling>
        <c:delete val="0"/>
        <c:axPos val="b"/>
        <c:numFmt formatCode="General"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ru-RU"/>
          </a:p>
        </c:txPr>
        <c:crossAx val="296507352"/>
        <c:crosses val="autoZero"/>
        <c:crossBetween val="between"/>
      </c:valAx>
      <c:spPr>
        <a:prstGeom prst="rect">
          <a:avLst/>
        </a:prstGeom>
        <a:noFill/>
        <a:ln>
          <a:noFill/>
        </a:ln>
        <a:effectLst/>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pivotSource>
    <c:name>[Защиты таблица.xlsx]СТ_годы!СТ_годы</c:name>
    <c:fmtId val="3"/>
  </c:pivotSource>
  <c:chart>
    <c:title>
      <c:tx>
        <c:strRef>
          <c:f>СТ_годы!$A$2</c:f>
          <c:strCache>
            <c:ptCount val="1"/>
            <c:pt idx="0">
              <c:v>Данные по годам</c:v>
            </c:pt>
          </c:strCache>
        </c:strRef>
      </c:tx>
      <c:overlay val="0"/>
      <c:spPr>
        <a:prstGeom prst="rect">
          <a:avLst/>
        </a:prstGeom>
        <a:noFill/>
        <a:ln>
          <a:noFill/>
        </a:ln>
        <a:effectLst/>
      </c:spPr>
      <c:txPr>
        <a:bodyPr rot="0" spcFirstLastPara="1" vertOverflow="ellipsis" vert="horz" wrap="square" anchor="ctr" anchorCtr="1"/>
        <a:lstStyle/>
        <a:p>
          <a:pPr>
            <a:defRPr sz="1600" b="1" i="0" u="none" strike="noStrike">
              <a:solidFill>
                <a:schemeClr val="tx1">
                  <a:lumMod val="65000"/>
                  <a:lumOff val="35000"/>
                </a:schemeClr>
              </a:solidFill>
              <a:latin typeface="+mn-lt"/>
              <a:ea typeface="+mn-ea"/>
              <a:cs typeface="+mn-cs"/>
            </a:defRPr>
          </a:pPr>
          <a:endParaRPr lang="ru-RU"/>
        </a:p>
      </c:txPr>
    </c:title>
    <c:autoTitleDeleted val="0"/>
    <c:pivotFmts>
      <c:pivotFmt>
        <c:idx val="0"/>
      </c:pivotFmt>
      <c:pivotFmt>
        <c:idx val="1"/>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c:spPr>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3"/>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5"/>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s>
    <c:plotArea>
      <c:layout/>
      <c:barChart>
        <c:barDir val="bar"/>
        <c:grouping val="clustered"/>
        <c:varyColors val="0"/>
        <c:ser>
          <c:idx val="0"/>
          <c:order val="0"/>
          <c:tx>
            <c:strRef>
              <c:f>СТ_годы!$A$2</c:f>
              <c:strCache>
                <c:ptCount val="1"/>
                <c:pt idx="0">
                  <c:v>Итог</c:v>
                </c:pt>
              </c:strCache>
            </c:strRef>
          </c:tx>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СТ_годы!$A$2</c:f>
              <c:strCache>
                <c:ptCount val="1"/>
                <c:pt idx="0">
                  <c:v>Итог</c:v>
                </c:pt>
              </c:strCache>
            </c:strRef>
          </c:cat>
          <c:val>
            <c:numRef>
              <c:f>СТ_годы!$A$2</c:f>
              <c:numCache>
                <c:formatCode>General</c:formatCode>
                <c:ptCount val="1"/>
                <c:pt idx="0">
                  <c:v>416</c:v>
                </c:pt>
              </c:numCache>
            </c:numRef>
          </c:val>
          <c:extLst>
            <c:ext xmlns:c16="http://schemas.microsoft.com/office/drawing/2014/chart" uri="{C3380CC4-5D6E-409C-BE32-E72D297353CC}">
              <c16:uniqueId val="{00000000-0AEB-4C91-8EC8-8106E0A2E525}"/>
            </c:ext>
          </c:extLst>
        </c:ser>
        <c:dLbls>
          <c:dLblPos val="outEnd"/>
          <c:showLegendKey val="0"/>
          <c:showVal val="1"/>
          <c:showCatName val="0"/>
          <c:showSerName val="0"/>
          <c:showPercent val="0"/>
          <c:showBubbleSize val="0"/>
        </c:dLbls>
        <c:gapWidth val="115"/>
        <c:overlap val="-20"/>
        <c:axId val="296507352"/>
        <c:axId val="296509976"/>
      </c:barChart>
      <c:catAx>
        <c:axId val="296507352"/>
        <c:scaling>
          <c:orientation val="maxMin"/>
        </c:scaling>
        <c:delete val="0"/>
        <c:axPos val="l"/>
        <c:numFmt formatCode="General" sourceLinked="1"/>
        <c:majorTickMark val="none"/>
        <c:minorTickMark val="none"/>
        <c:tickLblPos val="nextTo"/>
        <c:spPr>
          <a:prstGeom prst="rect">
            <a:avLst/>
          </a:prstGeom>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Arial Black"/>
                <a:ea typeface="+mn-ea"/>
                <a:cs typeface="+mn-cs"/>
              </a:defRPr>
            </a:pPr>
            <a:endParaRPr lang="ru-RU"/>
          </a:p>
        </c:txPr>
        <c:crossAx val="296509976"/>
        <c:crosses val="autoZero"/>
        <c:auto val="1"/>
        <c:lblAlgn val="ctr"/>
        <c:lblOffset val="100"/>
        <c:noMultiLvlLbl val="0"/>
      </c:catAx>
      <c:valAx>
        <c:axId val="296509976"/>
        <c:scaling>
          <c:orientation val="minMax"/>
        </c:scaling>
        <c:delete val="0"/>
        <c:axPos val="t"/>
        <c:numFmt formatCode="General"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ru-RU"/>
          </a:p>
        </c:txPr>
        <c:crossAx val="296507352"/>
        <c:crosses val="autoZero"/>
        <c:crossBetween val="between"/>
      </c:valAx>
      <c:spPr>
        <a:prstGeom prst="rect">
          <a:avLst/>
        </a:prstGeom>
        <a:noFill/>
        <a:ln>
          <a:noFill/>
        </a:ln>
        <a:effectLst/>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pivotSource>
    <c:name>[Защиты таблица.xlsx]СТ_советы!СТ_советы</c:name>
    <c:fmtId val="0"/>
  </c:pivotSource>
  <c:chart>
    <c:title>
      <c:tx>
        <c:strRef>
          <c:f>СТ_советы!$A$2</c:f>
          <c:strCache>
            <c:ptCount val="1"/>
            <c:pt idx="0">
              <c:v>Данные по советам</c:v>
            </c:pt>
          </c:strCache>
        </c:strRef>
      </c:tx>
      <c:overlay val="0"/>
      <c:spPr>
        <a:prstGeom prst="rect">
          <a:avLst/>
        </a:prstGeom>
        <a:noFill/>
        <a:ln>
          <a:noFill/>
        </a:ln>
        <a:effectLst/>
      </c:spPr>
      <c:txPr>
        <a:bodyPr rot="0" spcFirstLastPara="1" vertOverflow="ellipsis" vert="horz" wrap="square" anchor="ctr" anchorCtr="1"/>
        <a:lstStyle/>
        <a:p>
          <a:pPr>
            <a:defRPr sz="1600" b="1" i="0" u="none" strike="noStrike">
              <a:solidFill>
                <a:schemeClr val="tx1">
                  <a:lumMod val="65000"/>
                  <a:lumOff val="35000"/>
                </a:schemeClr>
              </a:solidFill>
              <a:latin typeface="+mn-lt"/>
              <a:ea typeface="+mn-ea"/>
              <a:cs typeface="+mn-cs"/>
            </a:defRPr>
          </a:pPr>
          <a:endParaRPr lang="ru-RU"/>
        </a:p>
      </c:txPr>
    </c:title>
    <c:autoTitleDeleted val="0"/>
    <c:pivotFmts>
      <c:pivotFmt>
        <c:idx val="0"/>
      </c:pivotFmt>
      <c:pivotFmt>
        <c:idx val="1"/>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c:spPr>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
        <c:dLbl>
          <c:idx val="0"/>
          <c:spPr>
            <a:noFill/>
            <a:ln>
              <a:noFill/>
              <a:miter/>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3"/>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s>
    <c:plotArea>
      <c:layout/>
      <c:barChart>
        <c:barDir val="bar"/>
        <c:grouping val="clustered"/>
        <c:varyColors val="0"/>
        <c:ser>
          <c:idx val="0"/>
          <c:order val="0"/>
          <c:tx>
            <c:strRef>
              <c:f>СТ_советы!$A$2</c:f>
              <c:strCache>
                <c:ptCount val="1"/>
                <c:pt idx="0">
                  <c:v>Итог</c:v>
                </c:pt>
              </c:strCache>
            </c:strRef>
          </c:tx>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СТ_советы!$A$2</c:f>
              <c:strCache>
                <c:ptCount val="22"/>
                <c:pt idx="0">
                  <c:v>(пусто)</c:v>
                </c:pt>
                <c:pt idx="1">
                  <c:v>72.2.007.08</c:v>
                </c:pt>
                <c:pt idx="2">
                  <c:v>72.2.007.05</c:v>
                </c:pt>
                <c:pt idx="3">
                  <c:v>72.2.007.11</c:v>
                </c:pt>
                <c:pt idx="4">
                  <c:v>850.007.10</c:v>
                </c:pt>
                <c:pt idx="5">
                  <c:v>72.2.007.09</c:v>
                </c:pt>
                <c:pt idx="6">
                  <c:v>72.2.007.07</c:v>
                </c:pt>
                <c:pt idx="7">
                  <c:v>72.2.007.01</c:v>
                </c:pt>
                <c:pt idx="8">
                  <c:v>850.007.14</c:v>
                </c:pt>
                <c:pt idx="9">
                  <c:v>72.2.007.02</c:v>
                </c:pt>
                <c:pt idx="10">
                  <c:v>850.007.01</c:v>
                </c:pt>
                <c:pt idx="11">
                  <c:v>850.007.11</c:v>
                </c:pt>
                <c:pt idx="12">
                  <c:v>850.007.04</c:v>
                </c:pt>
                <c:pt idx="13">
                  <c:v>72.2.007.06</c:v>
                </c:pt>
                <c:pt idx="14">
                  <c:v>850.007.05</c:v>
                </c:pt>
                <c:pt idx="15">
                  <c:v>850.007.03</c:v>
                </c:pt>
                <c:pt idx="16">
                  <c:v>850.007.09</c:v>
                </c:pt>
                <c:pt idx="17">
                  <c:v>850.007.13</c:v>
                </c:pt>
                <c:pt idx="18">
                  <c:v>850.007.07</c:v>
                </c:pt>
                <c:pt idx="19">
                  <c:v>850.007.06</c:v>
                </c:pt>
                <c:pt idx="20">
                  <c:v>850.007.12</c:v>
                </c:pt>
                <c:pt idx="21">
                  <c:v>850.007.08</c:v>
                </c:pt>
              </c:strCache>
            </c:strRef>
          </c:cat>
          <c:val>
            <c:numRef>
              <c:f>СТ_советы!$A$2</c:f>
              <c:numCache>
                <c:formatCode>General</c:formatCode>
                <c:ptCount val="22"/>
                <c:pt idx="1">
                  <c:v>2</c:v>
                </c:pt>
                <c:pt idx="2">
                  <c:v>2</c:v>
                </c:pt>
                <c:pt idx="3">
                  <c:v>2</c:v>
                </c:pt>
                <c:pt idx="4">
                  <c:v>2</c:v>
                </c:pt>
                <c:pt idx="5">
                  <c:v>4</c:v>
                </c:pt>
                <c:pt idx="6">
                  <c:v>4</c:v>
                </c:pt>
                <c:pt idx="7">
                  <c:v>6</c:v>
                </c:pt>
                <c:pt idx="8">
                  <c:v>7</c:v>
                </c:pt>
                <c:pt idx="9">
                  <c:v>7</c:v>
                </c:pt>
                <c:pt idx="10">
                  <c:v>8</c:v>
                </c:pt>
                <c:pt idx="11">
                  <c:v>10</c:v>
                </c:pt>
                <c:pt idx="12">
                  <c:v>12</c:v>
                </c:pt>
                <c:pt idx="13">
                  <c:v>13</c:v>
                </c:pt>
                <c:pt idx="14">
                  <c:v>17</c:v>
                </c:pt>
                <c:pt idx="15">
                  <c:v>22</c:v>
                </c:pt>
                <c:pt idx="16">
                  <c:v>25</c:v>
                </c:pt>
                <c:pt idx="17">
                  <c:v>39</c:v>
                </c:pt>
                <c:pt idx="18">
                  <c:v>44</c:v>
                </c:pt>
                <c:pt idx="19">
                  <c:v>45</c:v>
                </c:pt>
                <c:pt idx="20">
                  <c:v>46</c:v>
                </c:pt>
                <c:pt idx="21">
                  <c:v>64</c:v>
                </c:pt>
              </c:numCache>
            </c:numRef>
          </c:val>
          <c:extLst>
            <c:ext xmlns:c16="http://schemas.microsoft.com/office/drawing/2014/chart" uri="{C3380CC4-5D6E-409C-BE32-E72D297353CC}">
              <c16:uniqueId val="{00000000-72A8-47ED-BBE0-655BA3C13ADA}"/>
            </c:ext>
          </c:extLst>
        </c:ser>
        <c:dLbls>
          <c:dLblPos val="outEnd"/>
          <c:showLegendKey val="0"/>
          <c:showVal val="1"/>
          <c:showCatName val="0"/>
          <c:showSerName val="0"/>
          <c:showPercent val="0"/>
          <c:showBubbleSize val="0"/>
        </c:dLbls>
        <c:gapWidth val="115"/>
        <c:overlap val="-20"/>
        <c:axId val="296507352"/>
        <c:axId val="296509976"/>
      </c:barChart>
      <c:catAx>
        <c:axId val="296507352"/>
        <c:scaling>
          <c:orientation val="minMax"/>
        </c:scaling>
        <c:delete val="0"/>
        <c:axPos val="l"/>
        <c:numFmt formatCode="General" sourceLinked="1"/>
        <c:majorTickMark val="none"/>
        <c:minorTickMark val="none"/>
        <c:tickLblPos val="nextTo"/>
        <c:spPr>
          <a:prstGeom prst="rect">
            <a:avLst/>
          </a:prstGeom>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Arial Black"/>
                <a:ea typeface="+mn-ea"/>
                <a:cs typeface="+mn-cs"/>
              </a:defRPr>
            </a:pPr>
            <a:endParaRPr lang="ru-RU"/>
          </a:p>
        </c:txPr>
        <c:crossAx val="296509976"/>
        <c:crosses val="autoZero"/>
        <c:auto val="1"/>
        <c:lblAlgn val="ctr"/>
        <c:lblOffset val="100"/>
        <c:noMultiLvlLbl val="0"/>
      </c:catAx>
      <c:valAx>
        <c:axId val="296509976"/>
        <c:scaling>
          <c:orientation val="minMax"/>
        </c:scaling>
        <c:delete val="0"/>
        <c:axPos val="b"/>
        <c:numFmt formatCode="General"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ru-RU"/>
          </a:p>
        </c:txPr>
        <c:crossAx val="296507352"/>
        <c:crosses val="autoZero"/>
        <c:crossBetween val="between"/>
      </c:valAx>
      <c:spPr>
        <a:prstGeom prst="rect">
          <a:avLst/>
        </a:prstGeom>
        <a:noFill/>
        <a:ln>
          <a:noFill/>
        </a:ln>
        <a:effectLst/>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pivotSource>
    <c:name>[Защиты таблица.xlsx]СТ_годы!СТ_годы</c:name>
    <c:fmtId val="1"/>
  </c:pivotSource>
  <c:chart>
    <c:title>
      <c:tx>
        <c:strRef>
          <c:f>СТ_годы!$A$2</c:f>
          <c:strCache>
            <c:ptCount val="1"/>
            <c:pt idx="0">
              <c:v>Данные по годам</c:v>
            </c:pt>
          </c:strCache>
        </c:strRef>
      </c:tx>
      <c:overlay val="0"/>
      <c:spPr>
        <a:prstGeom prst="rect">
          <a:avLst/>
        </a:prstGeom>
        <a:noFill/>
        <a:ln>
          <a:noFill/>
        </a:ln>
        <a:effectLst/>
      </c:spPr>
      <c:txPr>
        <a:bodyPr rot="0" spcFirstLastPara="1" vertOverflow="ellipsis" vert="horz" wrap="square" anchor="ctr" anchorCtr="1"/>
        <a:lstStyle/>
        <a:p>
          <a:pPr>
            <a:defRPr sz="1600" b="1" i="0" u="none" strike="noStrike">
              <a:solidFill>
                <a:schemeClr val="tx1">
                  <a:lumMod val="65000"/>
                  <a:lumOff val="35000"/>
                </a:schemeClr>
              </a:solidFill>
              <a:latin typeface="+mn-lt"/>
              <a:ea typeface="+mn-ea"/>
              <a:cs typeface="+mn-cs"/>
            </a:defRPr>
          </a:pPr>
          <a:endParaRPr lang="ru-RU"/>
        </a:p>
      </c:txPr>
    </c:title>
    <c:autoTitleDeleted val="0"/>
    <c:pivotFmts>
      <c:pivotFmt>
        <c:idx val="0"/>
      </c:pivotFmt>
      <c:pivotFmt>
        <c:idx val="1"/>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c:spPr>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3"/>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5"/>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s>
    <c:plotArea>
      <c:layout/>
      <c:barChart>
        <c:barDir val="bar"/>
        <c:grouping val="clustered"/>
        <c:varyColors val="0"/>
        <c:ser>
          <c:idx val="0"/>
          <c:order val="0"/>
          <c:tx>
            <c:strRef>
              <c:f>СТ_годы!$A$2</c:f>
              <c:strCache>
                <c:ptCount val="1"/>
                <c:pt idx="0">
                  <c:v>Итог</c:v>
                </c:pt>
              </c:strCache>
            </c:strRef>
          </c:tx>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СТ_годы!$A$2</c:f>
              <c:strCache>
                <c:ptCount val="1"/>
                <c:pt idx="0">
                  <c:v>Итог</c:v>
                </c:pt>
              </c:strCache>
            </c:strRef>
          </c:cat>
          <c:val>
            <c:numRef>
              <c:f>СТ_годы!$A$2</c:f>
              <c:numCache>
                <c:formatCode>General</c:formatCode>
                <c:ptCount val="1"/>
                <c:pt idx="0">
                  <c:v>416</c:v>
                </c:pt>
              </c:numCache>
            </c:numRef>
          </c:val>
          <c:extLst>
            <c:ext xmlns:c16="http://schemas.microsoft.com/office/drawing/2014/chart" uri="{C3380CC4-5D6E-409C-BE32-E72D297353CC}">
              <c16:uniqueId val="{00000000-4428-4B52-8FFB-152A9D7D4ED4}"/>
            </c:ext>
          </c:extLst>
        </c:ser>
        <c:dLbls>
          <c:dLblPos val="outEnd"/>
          <c:showLegendKey val="0"/>
          <c:showVal val="1"/>
          <c:showCatName val="0"/>
          <c:showSerName val="0"/>
          <c:showPercent val="0"/>
          <c:showBubbleSize val="0"/>
        </c:dLbls>
        <c:gapWidth val="115"/>
        <c:overlap val="-20"/>
        <c:axId val="296507352"/>
        <c:axId val="296509976"/>
      </c:barChart>
      <c:catAx>
        <c:axId val="296507352"/>
        <c:scaling>
          <c:orientation val="maxMin"/>
        </c:scaling>
        <c:delete val="0"/>
        <c:axPos val="l"/>
        <c:numFmt formatCode="General" sourceLinked="1"/>
        <c:majorTickMark val="none"/>
        <c:minorTickMark val="none"/>
        <c:tickLblPos val="nextTo"/>
        <c:spPr>
          <a:prstGeom prst="rect">
            <a:avLst/>
          </a:prstGeom>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Arial Black"/>
                <a:ea typeface="+mn-ea"/>
                <a:cs typeface="+mn-cs"/>
              </a:defRPr>
            </a:pPr>
            <a:endParaRPr lang="ru-RU"/>
          </a:p>
        </c:txPr>
        <c:crossAx val="296509976"/>
        <c:crosses val="autoZero"/>
        <c:auto val="1"/>
        <c:lblAlgn val="ctr"/>
        <c:lblOffset val="100"/>
        <c:noMultiLvlLbl val="0"/>
      </c:catAx>
      <c:valAx>
        <c:axId val="296509976"/>
        <c:scaling>
          <c:orientation val="minMax"/>
        </c:scaling>
        <c:delete val="0"/>
        <c:axPos val="t"/>
        <c:numFmt formatCode="General"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ru-RU"/>
          </a:p>
        </c:txPr>
        <c:crossAx val="296507352"/>
        <c:crosses val="autoZero"/>
        <c:crossBetween val="between"/>
      </c:valAx>
      <c:spPr>
        <a:prstGeom prst="rect">
          <a:avLst/>
        </a:prstGeom>
        <a:noFill/>
        <a:ln>
          <a:noFill/>
        </a:ln>
        <a:effectLst/>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pivotSource>
    <c:name>[Защиты таблица.xlsx]Сводная по защитам!Сводная по защитам</c:name>
    <c:fmtId val="2"/>
  </c:pivotSource>
  <c:chart>
    <c:title>
      <c:tx>
        <c:strRef>
          <c:f>'Сводная по защитам'!$B$9</c:f>
          <c:strCache>
            <c:ptCount val="1"/>
            <c:pt idx="0">
              <c:v>Кол-во защит</c:v>
            </c:pt>
          </c:strCache>
        </c:strRef>
      </c:tx>
      <c:overlay val="0"/>
      <c:spPr>
        <a:prstGeom prst="rect">
          <a:avLst/>
        </a:prstGeom>
        <a:noFill/>
        <a:ln>
          <a:noFill/>
        </a:ln>
        <a:effectLst/>
      </c:spPr>
      <c:txPr>
        <a:bodyPr rot="0" spcFirstLastPara="1" vertOverflow="ellipsis" vert="horz" wrap="square" anchor="ctr" anchorCtr="1"/>
        <a:lstStyle/>
        <a:p>
          <a:pPr>
            <a:defRPr sz="1600" b="1" i="0" u="none" strike="noStrike">
              <a:solidFill>
                <a:schemeClr val="tx1">
                  <a:lumMod val="65000"/>
                  <a:lumOff val="35000"/>
                </a:schemeClr>
              </a:solidFill>
              <a:latin typeface="+mn-lt"/>
              <a:ea typeface="+mn-ea"/>
              <a:cs typeface="+mn-cs"/>
            </a:defRPr>
          </a:pPr>
          <a:endParaRPr lang="ru-RU"/>
        </a:p>
      </c:txPr>
    </c:title>
    <c:autoTitleDeleted val="0"/>
    <c:pivotFmts>
      <c:pivotFmt>
        <c:idx val="0"/>
        <c:dLbl>
          <c:idx val="0"/>
          <c:delete val="1"/>
          <c:extLst>
            <c:ext xmlns:c15="http://schemas.microsoft.com/office/drawing/2012/chart" uri="{CE6537A1-D6FC-4f65-9D91-7224C49458BB}"/>
          </c:extLst>
        </c:dLbl>
      </c:pivotFmt>
      <c:pivotFmt>
        <c:idx val="1"/>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c:spPr>
        </c:marker>
        <c:dLbl>
          <c:idx val="0"/>
          <c:spPr>
            <a:noFill/>
            <a:ln>
              <a:noFill/>
            </a:ln>
            <a:effectLst/>
          </c:spPr>
          <c:txPr>
            <a:bodyPr rot="60000" spcFirstLastPara="1" vertOverflow="ellipsis"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2"/>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s>
    <c:plotArea>
      <c:layout>
        <c:manualLayout>
          <c:layoutTarget val="inner"/>
          <c:xMode val="edge"/>
          <c:yMode val="edge"/>
          <c:x val="0.18041789731531729"/>
          <c:y val="0.11757518796992482"/>
          <c:w val="0.78551646666623953"/>
          <c:h val="0.80348287056223233"/>
        </c:manualLayout>
      </c:layout>
      <c:barChart>
        <c:barDir val="bar"/>
        <c:grouping val="clustered"/>
        <c:varyColors val="0"/>
        <c:ser>
          <c:idx val="0"/>
          <c:order val="0"/>
          <c:tx>
            <c:strRef>
              <c:f>'Сводная по защитам'!$B$9</c:f>
              <c:strCache>
                <c:ptCount val="1"/>
                <c:pt idx="0">
                  <c:v>Итог</c:v>
                </c:pt>
              </c:strCache>
            </c:strRef>
          </c:tx>
          <c:spPr>
            <a:prstGeom prst="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multiLvlStrRef>
              <c:f>'Сводная по защитам'!$B$9</c:f>
              <c:multiLvlStrCache>
                <c:ptCount val="11"/>
                <c:lvl>
                  <c:pt idx="0">
                    <c:v>5.8.2</c:v>
                  </c:pt>
                  <c:pt idx="1">
                    <c:v>5.8.3</c:v>
                  </c:pt>
                  <c:pt idx="2">
                    <c:v>10.02.04</c:v>
                  </c:pt>
                  <c:pt idx="3">
                    <c:v>10.02.19</c:v>
                  </c:pt>
                  <c:pt idx="4">
                    <c:v>5.8.2</c:v>
                  </c:pt>
                  <c:pt idx="5">
                    <c:v>13.00.02</c:v>
                  </c:pt>
                  <c:pt idx="6">
                    <c:v>13.00.05</c:v>
                  </c:pt>
                  <c:pt idx="7">
                    <c:v>10.01.01</c:v>
                  </c:pt>
                  <c:pt idx="8">
                    <c:v>10.02.01</c:v>
                  </c:pt>
                  <c:pt idx="9">
                    <c:v>10.01.03</c:v>
                  </c:pt>
                  <c:pt idx="10">
                    <c:v>10.02.20</c:v>
                  </c:pt>
                </c:lvl>
                <c:lvl>
                  <c:pt idx="0">
                    <c:v>72.2.007.01</c:v>
                  </c:pt>
                  <c:pt idx="1">
                    <c:v>72.2.007.02</c:v>
                  </c:pt>
                  <c:pt idx="2">
                    <c:v>850.007.08</c:v>
                  </c:pt>
                  <c:pt idx="4">
                    <c:v>72.2.007.06</c:v>
                  </c:pt>
                  <c:pt idx="5">
                    <c:v>850.007.13</c:v>
                  </c:pt>
                  <c:pt idx="7">
                    <c:v>850.007.07</c:v>
                  </c:pt>
                  <c:pt idx="9">
                    <c:v>850.007.12</c:v>
                  </c:pt>
                </c:lvl>
              </c:multiLvlStrCache>
            </c:multiLvlStrRef>
          </c:cat>
          <c:val>
            <c:numRef>
              <c:f>'Сводная по защитам'!$B$9</c:f>
              <c:numCache>
                <c:formatCode>General</c:formatCode>
                <c:ptCount val="11"/>
                <c:pt idx="0">
                  <c:v>2</c:v>
                </c:pt>
                <c:pt idx="1">
                  <c:v>4</c:v>
                </c:pt>
                <c:pt idx="2">
                  <c:v>2</c:v>
                </c:pt>
                <c:pt idx="3">
                  <c:v>4</c:v>
                </c:pt>
                <c:pt idx="4">
                  <c:v>8</c:v>
                </c:pt>
                <c:pt idx="5">
                  <c:v>4</c:v>
                </c:pt>
                <c:pt idx="6">
                  <c:v>5</c:v>
                </c:pt>
                <c:pt idx="7">
                  <c:v>7</c:v>
                </c:pt>
                <c:pt idx="8">
                  <c:v>3</c:v>
                </c:pt>
                <c:pt idx="9">
                  <c:v>5</c:v>
                </c:pt>
                <c:pt idx="10">
                  <c:v>8</c:v>
                </c:pt>
              </c:numCache>
            </c:numRef>
          </c:val>
          <c:extLst>
            <c:ext xmlns:c16="http://schemas.microsoft.com/office/drawing/2014/chart" uri="{C3380CC4-5D6E-409C-BE32-E72D297353CC}">
              <c16:uniqueId val="{00000000-0A89-4A87-9070-695B62F57321}"/>
            </c:ext>
          </c:extLst>
        </c:ser>
        <c:dLbls>
          <c:dLblPos val="outEnd"/>
          <c:showLegendKey val="0"/>
          <c:showVal val="1"/>
          <c:showCatName val="0"/>
          <c:showSerName val="0"/>
          <c:showPercent val="0"/>
          <c:showBubbleSize val="0"/>
        </c:dLbls>
        <c:gapWidth val="115"/>
        <c:overlap val="2"/>
        <c:axId val="584839960"/>
        <c:axId val="584844552"/>
      </c:barChart>
      <c:catAx>
        <c:axId val="584839960"/>
        <c:scaling>
          <c:orientation val="minMax"/>
        </c:scaling>
        <c:delete val="0"/>
        <c:axPos val="l"/>
        <c:numFmt formatCode="General" sourceLinked="1"/>
        <c:majorTickMark val="none"/>
        <c:minorTickMark val="none"/>
        <c:tickLblPos val="nextTo"/>
        <c:spPr>
          <a:prstGeom prst="rect">
            <a:avLst/>
          </a:prstGeom>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a:solidFill>
                  <a:schemeClr val="tx1">
                    <a:lumMod val="65000"/>
                    <a:lumOff val="35000"/>
                  </a:schemeClr>
                </a:solidFill>
                <a:latin typeface="+mj-lt"/>
                <a:ea typeface="+mn-ea"/>
                <a:cs typeface="+mn-cs"/>
              </a:defRPr>
            </a:pPr>
            <a:endParaRPr lang="ru-RU"/>
          </a:p>
        </c:txPr>
        <c:crossAx val="584844552"/>
        <c:crosses val="autoZero"/>
        <c:auto val="1"/>
        <c:lblAlgn val="ctr"/>
        <c:lblOffset val="100"/>
        <c:noMultiLvlLbl val="0"/>
      </c:catAx>
      <c:valAx>
        <c:axId val="584844552"/>
        <c:scaling>
          <c:orientation val="minMax"/>
        </c:scaling>
        <c:delete val="0"/>
        <c:axPos val="b"/>
        <c:majorGridlines>
          <c:spPr>
            <a:prstGeom prst="rect">
              <a:avLst/>
            </a:prstGeom>
            <a:ln w="9525" cap="flat" cmpd="sng" algn="ctr">
              <a:solidFill>
                <a:schemeClr val="tx1">
                  <a:lumMod val="15000"/>
                  <a:lumOff val="85000"/>
                </a:schemeClr>
              </a:solidFill>
              <a:round/>
            </a:ln>
            <a:effectLst/>
          </c:spPr>
        </c:majorGridlines>
        <c:numFmt formatCode="General"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ru-RU"/>
          </a:p>
        </c:txPr>
        <c:crossAx val="584839960"/>
        <c:crosses val="autoZero"/>
        <c:crossBetween val="between"/>
      </c:valAx>
      <c:spPr>
        <a:prstGeom prst="rect">
          <a:avLst/>
        </a:prstGeom>
        <a:noFill/>
        <a:ln>
          <a:noFill/>
        </a:ln>
        <a:effectLst/>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137160</xdr:colOff>
      <xdr:row>0</xdr:row>
      <xdr:rowOff>106680</xdr:rowOff>
    </xdr:from>
    <xdr:to>
      <xdr:col>5</xdr:col>
      <xdr:colOff>38100</xdr:colOff>
      <xdr:row>20</xdr:row>
      <xdr:rowOff>175260</xdr:rowOff>
    </xdr:to>
    <xdr:graphicFrame macro="">
      <xdr:nvGraphicFramePr>
        <xdr:cNvPr id="2" name="Данные по советам"/>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175260</xdr:colOff>
      <xdr:row>0</xdr:row>
      <xdr:rowOff>114300</xdr:rowOff>
    </xdr:from>
    <xdr:to>
      <xdr:col>13</xdr:col>
      <xdr:colOff>441959</xdr:colOff>
      <xdr:row>20</xdr:row>
      <xdr:rowOff>167640</xdr:rowOff>
    </xdr:to>
    <xdr:graphicFrame macro="">
      <xdr:nvGraphicFramePr>
        <xdr:cNvPr id="3" name="Данные по годам"/>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13</xdr:col>
      <xdr:colOff>464820</xdr:colOff>
      <xdr:row>0</xdr:row>
      <xdr:rowOff>144780</xdr:rowOff>
    </xdr:from>
    <xdr:to>
      <xdr:col>16</xdr:col>
      <xdr:colOff>464820</xdr:colOff>
      <xdr:row>14</xdr:row>
      <xdr:rowOff>51435</xdr:rowOff>
    </xdr:to>
    <mc:AlternateContent xmlns:mc="http://schemas.openxmlformats.org/markup-compatibility/2006" xmlns:a14="http://schemas.microsoft.com/office/drawing/2010/main">
      <mc:Choice Requires="a14">
        <xdr:graphicFrame macro="">
          <xdr:nvGraphicFramePr>
            <xdr:cNvPr id="5" name="Совет"/>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Совет"/>
            </a:graphicData>
          </a:graphic>
        </xdr:graphicFrame>
      </mc:Choice>
      <mc:Fallback xmlns="" xmlns:w="http://schemas.openxmlformats.org/wordprocessingml/2006/main" xmlns:m="http://schemas.openxmlformats.org/officeDocument/2006/math" xmlns:r="http://schemas.openxmlformats.org/officeDocument/2006/relationships">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579120</xdr:colOff>
      <xdr:row>0</xdr:row>
      <xdr:rowOff>144780</xdr:rowOff>
    </xdr:from>
    <xdr:to>
      <xdr:col>10</xdr:col>
      <xdr:colOff>274320</xdr:colOff>
      <xdr:row>24</xdr:row>
      <xdr:rowOff>68580</xdr:rowOff>
    </xdr:to>
    <xdr:graphicFrame macro="">
      <xdr:nvGraphicFramePr>
        <xdr:cNvPr id="2" name="Данные по советам"/>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2</xdr:col>
      <xdr:colOff>144780</xdr:colOff>
      <xdr:row>0</xdr:row>
      <xdr:rowOff>0</xdr:rowOff>
    </xdr:from>
    <xdr:to>
      <xdr:col>10</xdr:col>
      <xdr:colOff>106680</xdr:colOff>
      <xdr:row>26</xdr:row>
      <xdr:rowOff>106680</xdr:rowOff>
    </xdr:to>
    <xdr:graphicFrame macro="">
      <xdr:nvGraphicFramePr>
        <xdr:cNvPr id="2" name="Данные по годам"/>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0</xdr:row>
      <xdr:rowOff>152400</xdr:rowOff>
    </xdr:from>
    <xdr:to>
      <xdr:col>15</xdr:col>
      <xdr:colOff>22860</xdr:colOff>
      <xdr:row>23</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Краснова Людмила Анатольевна" id="{6F9141AE-F7A8-169E-A8B9-14BBCB3F4524}"/>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Краснова Людмила Анатольевна" refreshedDate="45212.434515740744" createdVersion="6" refreshedVersion="6" minRefreshableVersion="3" recordCount="417">
  <cacheSource type="worksheet">
    <worksheetSource name="Защиты[]"/>
  </cacheSource>
  <cacheFields count="21">
    <cacheField name="№" numFmtId="0">
      <sharedItems containsString="0" containsBlank="1" containsNumber="1" containsInteger="1" minValue="1" maxValue="46"/>
    </cacheField>
    <cacheField name="Фамилия И.О." numFmtId="0">
      <sharedItems containsBlank="1"/>
    </cacheField>
    <cacheField name="Совет" numFmtId="0">
      <sharedItems containsBlank="1" count="23">
        <s v="72.2.007.02"/>
        <s v="72.2.007.04"/>
        <s v="72.2.007.05"/>
        <s v="850.007.01"/>
        <s v="850.007.04"/>
        <s v="850.007.06"/>
        <s v="850.007.07"/>
        <s v="850.007.08"/>
        <s v="850.007.09"/>
        <s v="850.007.10"/>
        <s v="850.007.11"/>
        <s v="850.007.13"/>
        <s v="850.007.03"/>
        <s v="850.007.05"/>
        <s v="850.007.12"/>
        <s v="850.007.14"/>
        <s v="72.2.007.01"/>
        <s v="72.2.007.06"/>
        <s v="72.2.007.07"/>
        <s v="72.2.007.08"/>
        <s v="72.2.007.11"/>
        <s v="72.2.007.09"/>
        <m/>
      </sharedItems>
    </cacheField>
    <cacheField name="Специальность" numFmtId="49">
      <sharedItems containsBlank="1" count="31">
        <s v="5.3.8"/>
        <s v="5.8.3"/>
        <s v="5.3.4"/>
        <s v="5.7.8"/>
        <s v="07.00.02"/>
        <s v="13.00.02"/>
        <s v="13.00.01"/>
        <s v="10.02.01"/>
        <s v="10.01.01"/>
        <s v="10.02.04"/>
        <s v="13.00.04"/>
        <s v="19.00.07"/>
        <s v="09.00.13"/>
        <s v="09.00.03"/>
        <s v="09.00.11"/>
        <s v="13.00.05"/>
        <s v="13.00.08"/>
        <s v="13.00.03"/>
        <s v="10.02.19"/>
        <s v="03.03.01"/>
        <s v="07.00.03"/>
        <s v="10.02.20"/>
        <s v="10.01.03"/>
        <s v="19.00.10"/>
        <s v="5.8.2"/>
        <s v="5.7.2"/>
        <s v="5.8.1"/>
        <s v="5.6.1"/>
        <s v="5.9.1"/>
        <s v="5.9.8"/>
        <m/>
      </sharedItems>
    </cacheField>
    <cacheField name="Размешение_текста диссертации" numFmtId="0">
      <sharedItems containsNonDate="0" containsDate="1" containsString="0" containsBlank="1" minDate="1899-12-30T00:00:00" maxDate="2023-10-10T00:00:00"/>
    </cacheField>
    <cacheField name="Дата заседания" numFmtId="0">
      <sharedItems containsNonDate="0" containsDate="1" containsString="0" containsBlank="1" minDate="2003-04-11T00:00:00" maxDate="2023-10-07T00:00:00"/>
    </cacheField>
    <cacheField name="Объявление о защите" numFmtId="0">
      <sharedItems containsDate="1" containsBlank="1" containsMixedTypes="1" minDate="1999-10-01T00:00:00" maxDate="2023-10-10T00:00:00"/>
    </cacheField>
    <cacheField name="Размешение_перед защитой " numFmtId="14">
      <sharedItems containsDate="1" containsString="0" containsBlank="1" containsMixedTypes="1" minDate="1899-12-31T00:45:12" maxDate="2023-11-30T00:00:00"/>
    </cacheField>
    <cacheField name="Дата защиты" numFmtId="14">
      <sharedItems containsNonDate="0" containsDate="1" containsString="0" containsBlank="1" minDate="2000-01-01T00:00:00" maxDate="2023-12-13T00:00:00" count="208">
        <d v="2000-01-01T00:00:00"/>
        <d v="2014-02-12T00:00:00"/>
        <d v="2014-03-04T00:00:00"/>
        <d v="2014-03-26T00:00:00"/>
        <d v="2014-04-16T00:00:00"/>
        <d v="2014-05-26T00:00:00"/>
        <d v="2014-05-27T00:00:00"/>
        <d v="2014-06-10T00:00:00"/>
        <d v="2014-06-11T00:00:00"/>
        <d v="2014-06-18T00:00:00"/>
        <d v="2014-06-25T00:00:00"/>
        <d v="2014-06-30T00:00:00"/>
        <d v="2014-09-04T00:00:00"/>
        <d v="2014-09-17T00:00:00"/>
        <d v="2014-09-24T00:00:00"/>
        <d v="2014-09-29T00:00:00"/>
        <d v="2014-10-15T00:00:00"/>
        <d v="2014-10-27T00:00:00"/>
        <d v="2014-12-01T00:00:00"/>
        <d v="2014-12-17T00:00:00"/>
        <d v="2014-12-24T00:00:00"/>
        <d v="2015-01-14T00:00:00"/>
        <d v="2015-01-19T00:00:00"/>
        <d v="2015-02-17T00:00:00"/>
        <d v="2015-02-18T00:00:00"/>
        <d v="2015-02-25T00:00:00"/>
        <d v="2015-03-18T00:00:00"/>
        <d v="2015-03-30T00:00:00"/>
        <d v="2015-04-08T00:00:00"/>
        <d v="2015-04-15T00:00:00"/>
        <d v="2015-04-22T00:00:00"/>
        <d v="2015-04-27T00:00:00"/>
        <d v="2015-04-29T00:00:00"/>
        <d v="2015-05-13T00:00:00"/>
        <d v="2015-05-25T00:00:00"/>
        <d v="2015-06-09T00:00:00"/>
        <d v="2015-06-10T00:00:00"/>
        <d v="2015-06-17T00:00:00"/>
        <d v="2015-06-24T00:00:00"/>
        <d v="2015-06-29T00:00:00"/>
        <d v="2015-07-01T00:00:00"/>
        <d v="2015-09-23T00:00:00"/>
        <d v="2015-10-06T00:00:00"/>
        <d v="2015-10-07T00:00:00"/>
        <d v="2015-10-21T00:00:00"/>
        <d v="2015-11-11T00:00:00"/>
        <d v="2015-11-17T00:00:00"/>
        <d v="2015-11-18T00:00:00"/>
        <d v="2015-11-30T00:00:00"/>
        <d v="2015-12-02T00:00:00"/>
        <d v="2015-12-09T00:00:00"/>
        <d v="2015-12-15T00:00:00"/>
        <d v="2015-12-16T00:00:00"/>
        <d v="2015-12-21T00:00:00"/>
        <d v="2015-12-23T00:00:00"/>
        <d v="2016-01-11T00:00:00"/>
        <d v="2016-01-20T00:00:00"/>
        <d v="2016-01-27T00:00:00"/>
        <d v="2016-02-24T00:00:00"/>
        <d v="2016-03-02T00:00:00"/>
        <d v="2016-03-30T00:00:00"/>
        <d v="2016-04-27T00:00:00"/>
        <d v="2016-05-30T00:00:00"/>
        <d v="2016-06-08T00:00:00"/>
        <d v="2016-06-27T00:00:00"/>
        <d v="2016-09-26T00:00:00"/>
        <d v="2016-09-29T00:00:00"/>
        <d v="2016-10-12T00:00:00"/>
        <d v="2016-10-24T00:00:00"/>
        <d v="2016-11-28T00:00:00"/>
        <d v="2016-12-07T00:00:00"/>
        <d v="2016-12-14T00:00:00"/>
        <d v="2016-12-15T00:00:00"/>
        <d v="2016-12-23T00:00:00"/>
        <d v="2016-12-27T00:00:00"/>
        <d v="2017-01-26T00:00:00"/>
        <d v="2017-02-27T00:00:00"/>
        <d v="2017-03-01T00:00:00"/>
        <d v="2017-03-16T00:00:00"/>
        <d v="2017-03-27T00:00:00"/>
        <d v="2017-04-26T00:00:00"/>
        <d v="2017-05-10T00:00:00"/>
        <d v="2017-05-17T00:00:00"/>
        <d v="2017-05-24T00:00:00"/>
        <d v="2017-06-07T00:00:00"/>
        <d v="2017-06-14T00:00:00"/>
        <d v="2017-06-19T00:00:00"/>
        <d v="2017-09-27T00:00:00"/>
        <d v="2017-09-28T00:00:00"/>
        <d v="2017-10-04T00:00:00"/>
        <d v="2017-11-22T00:00:00"/>
        <d v="2017-12-05T00:00:00"/>
        <d v="2017-12-19T00:00:00"/>
        <d v="2018-01-24T00:00:00"/>
        <d v="2018-02-15T00:00:00"/>
        <d v="2018-02-21T00:00:00"/>
        <d v="2018-02-28T00:00:00"/>
        <d v="2018-03-27T00:00:00"/>
        <d v="2018-04-04T00:00:00"/>
        <d v="2018-04-23T00:00:00"/>
        <d v="2018-05-16T00:00:00"/>
        <d v="2018-05-17T00:00:00"/>
        <d v="2018-05-30T00:00:00"/>
        <d v="2018-06-13T00:00:00"/>
        <d v="2018-09-20T00:00:00"/>
        <d v="2018-10-03T00:00:00"/>
        <d v="2018-10-04T00:00:00"/>
        <d v="2018-10-18T00:00:00"/>
        <d v="2018-10-31T00:00:00"/>
        <d v="2018-12-19T00:00:00"/>
        <d v="2019-01-17T00:00:00"/>
        <d v="2019-02-07T00:00:00"/>
        <d v="2019-04-12T00:00:00"/>
        <d v="2019-04-17T00:00:00"/>
        <d v="2019-04-24T00:00:00"/>
        <d v="2019-05-17T00:00:00"/>
        <d v="2019-05-23T00:00:00"/>
        <d v="2019-05-29T00:00:00"/>
        <d v="2019-05-30T00:00:00"/>
        <d v="2019-06-11T00:00:00"/>
        <d v="2019-09-17T00:00:00"/>
        <d v="2019-09-19T00:00:00"/>
        <d v="2019-09-24T00:00:00"/>
        <d v="2019-09-25T00:00:00"/>
        <d v="2019-09-26T00:00:00"/>
        <d v="2019-10-30T00:00:00"/>
        <d v="2019-11-21T00:00:00"/>
        <d v="2019-11-27T00:00:00"/>
        <d v="2019-12-18T00:00:00"/>
        <d v="2020-01-29T00:00:00"/>
        <d v="2020-01-30T00:00:00"/>
        <d v="2020-02-28T00:00:00"/>
        <d v="2020-09-03T00:00:00"/>
        <d v="2020-09-24T00:00:00"/>
        <d v="2020-09-28T00:00:00"/>
        <d v="2020-10-06T00:00:00"/>
        <d v="2020-10-07T00:00:00"/>
        <d v="2020-11-10T00:00:00"/>
        <d v="2020-11-11T00:00:00"/>
        <d v="2020-12-03T00:00:00"/>
        <d v="2020-12-09T00:00:00"/>
        <d v="2020-12-11T00:00:00"/>
        <d v="2020-12-22T00:00:00"/>
        <d v="2020-12-23T00:00:00"/>
        <d v="2021-01-12T00:00:00"/>
        <d v="2021-01-27T00:00:00"/>
        <d v="2021-01-28T00:00:00"/>
        <d v="2021-02-11T00:00:00"/>
        <d v="2021-02-15T00:00:00"/>
        <d v="2021-03-03T00:00:00"/>
        <d v="2021-03-09T00:00:00"/>
        <d v="2021-03-30T00:00:00"/>
        <d v="2021-04-28T00:00:00"/>
        <d v="2021-05-12T00:00:00"/>
        <d v="2021-05-19T00:00:00"/>
        <d v="2021-05-26T00:00:00"/>
        <d v="2021-05-31T00:00:00"/>
        <d v="2021-06-02T00:00:00"/>
        <d v="2021-06-09T00:00:00"/>
        <d v="2021-06-24T00:00:00"/>
        <d v="2021-09-09T00:00:00"/>
        <d v="2021-09-14T00:00:00"/>
        <d v="2021-09-15T00:00:00"/>
        <d v="2021-10-06T00:00:00"/>
        <d v="2022-01-19T00:00:00"/>
        <d v="2022-01-26T00:00:00"/>
        <d v="2022-01-31T00:00:00"/>
        <d v="2022-02-25T00:00:00"/>
        <d v="2022-02-28T00:00:00"/>
        <d v="2022-03-01T00:00:00"/>
        <d v="2022-03-09T00:00:00"/>
        <d v="2022-03-30T00:00:00"/>
        <d v="2022-04-05T00:00:00"/>
        <d v="2022-04-06T00:00:00"/>
        <d v="2022-04-13T00:00:00"/>
        <d v="2022-04-20T00:00:00"/>
        <d v="2022-04-26T00:00:00"/>
        <d v="2022-05-18T00:00:00"/>
        <d v="2022-05-23T00:00:00"/>
        <d v="2022-06-06T00:00:00"/>
        <d v="2022-06-07T00:00:00"/>
        <d v="2022-06-08T00:00:00"/>
        <d v="2022-06-09T00:00:00"/>
        <d v="2022-09-05T00:00:00"/>
        <d v="2022-09-07T00:00:00"/>
        <d v="2022-09-12T00:00:00"/>
        <d v="2022-09-14T00:00:00"/>
        <d v="2022-09-20T00:00:00"/>
        <d v="2022-09-27T00:00:00"/>
        <d v="2022-09-28T00:00:00"/>
        <d v="2022-11-01T00:00:00"/>
        <d v="2022-12-07T00:00:00"/>
        <d v="2022-12-22T00:00:00"/>
        <d v="2023-03-22T00:00:00"/>
        <d v="2023-05-16T00:00:00"/>
        <d v="2023-06-08T00:00:00"/>
        <d v="2023-06-13T00:00:00"/>
        <d v="2023-09-06T00:00:00"/>
        <d v="2023-09-19T00:00:00"/>
        <d v="2023-09-21T00:00:00"/>
        <d v="2023-10-05T00:00:00"/>
        <d v="2023-12-12T00:00:00"/>
        <m/>
        <d v="2022-09-15T00:00:00" u="1"/>
        <d v="2022-05-16T00:00:00" u="1"/>
        <d v="2022-04-18T00:00:00" u="1"/>
        <d v="2023-05-18T00:00:00" u="1"/>
        <d v="2022-10-25T00:00:00" u="1"/>
      </sharedItems>
    </cacheField>
    <cacheField name="Размешение _после защиты" numFmtId="14">
      <sharedItems containsNonDate="0" containsDate="1" containsString="0" containsBlank="1" minDate="1900-01-07T00:00:00" maxDate="2023-12-21T00:00:00"/>
    </cacheField>
    <cacheField name="канд/док" numFmtId="0">
      <sharedItems containsBlank="1" count="4">
        <s v="кандидат"/>
        <s v="доктор"/>
        <s v="кaндидат-"/>
        <m/>
      </sharedItems>
    </cacheField>
    <cacheField name="Дело в ВАК" numFmtId="14">
      <sharedItems containsNonDate="0" containsDate="1" containsString="0" containsBlank="1" minDate="1900-01-28T00:00:00" maxDate="2024-01-11T00:00:00"/>
    </cacheField>
    <cacheField name="Дата удаления инф-ции" numFmtId="14">
      <sharedItems containsNonDate="0" containsDate="1" containsString="0" containsBlank="1" minDate="1899-12-30T00:00:00" maxDate="2024-10-13T00:00:00"/>
    </cacheField>
    <cacheField name="Диплом готовность" numFmtId="0">
      <sharedItems containsBlank="1"/>
    </cacheField>
    <cacheField name="Примечание " numFmtId="0">
      <sharedItems containsBlank="1" count="34">
        <s v="защита снята"/>
        <s v="эксперты отриц."/>
        <m/>
        <s v="перенос даты защиты"/>
        <s v="снятие ВАК"/>
        <s v="отр.решение"/>
        <s v="повторно"/>
        <s v="отказ ВАК "/>
        <s v="вызов в ВАК"/>
        <s v="снятие ВАК пр.128" u="1"/>
        <s v="не прошла экспертов" u="1"/>
        <s v="защита перенесена с 28.02.2014" u="1"/>
        <s v="снятие ВАК пр.178" u="1"/>
        <s v="повторно " u="1"/>
        <s v="   " u="1"/>
        <s v="отказ ВАК пр.870" u="1"/>
        <s v=" перенос  даты защиты мгпу а-о(б) 01.10.2015 ок.срока" u="1"/>
        <s v="мгпу с(в/б)01.12.2017 неуплата" u="1"/>
        <s v="снятие ВАК пр.230/нк от 17.03.15" u="1"/>
        <s v="отказ ВАК" u="1"/>
        <s v="повторно 2" u="1"/>
        <s v="снятие ВАК пр.954" u="1"/>
        <s v=" " u="1"/>
        <s v="2перенос даты защиты" u="1"/>
        <s v="снятие ВАК " u="1"/>
        <s v="аспир.МГУ до20г." u="1"/>
        <s v="отказ ВАК пр.191" u="1"/>
        <s v="снятие ВАК пр.525" u="1"/>
        <s v="снятие ВАК пр.287" u="1"/>
        <s v="мгпу а-о(б) 2010-2013" u="1"/>
        <s v="снятие ВАК пр.1644" u="1"/>
        <s v="\" u="1"/>
        <s v="мгпу а-о(б) 01.09.2018 ок.срока" u="1"/>
        <s v=" пр 619" u="1"/>
      </sharedItems>
    </cacheField>
    <cacheField name="Обучение" numFmtId="0">
      <sharedItems containsBlank="1" count="22">
        <m/>
        <s v="и/к"/>
        <s v="мгпу с(в/б)"/>
        <s v="мгпу а-з(б)"/>
        <s v="мгпу с(б)"/>
        <s v="а"/>
        <s v="мгпу а-о(б)"/>
        <s v="мгпу с"/>
        <s v="мгпу д "/>
        <s v="мгпу а "/>
        <s v="мгпу"/>
        <s v="мгпу а-з"/>
        <s v="мгпу а-з(в/б)"/>
        <s v="мгпу д-о(в/б)"/>
        <s v="мгпу сф"/>
        <s v="мгпу а-о(в/б)"/>
        <s v="и/к "/>
        <s v="мгпу сот."/>
        <s v="с"/>
        <s v="сот"/>
        <s v="мгпу а" u="1"/>
        <s v="мгпу а  " u="1"/>
      </sharedItems>
    </cacheField>
    <cacheField name="Дата отчисления" numFmtId="0">
      <sharedItems containsDate="1" containsBlank="1" containsMixedTypes="1" minDate="1905-07-14T00:00:00" maxDate="2022-12-02T00:00:00" count="95">
        <m/>
        <d v="2020-12-01T00:00:00"/>
        <d v="2020-09-01T00:00:00"/>
        <d v="2020-09-30T00:00:00"/>
        <d v="2014-11-01T00:00:00"/>
        <d v="2021-04-19T00:00:00"/>
        <n v="2014"/>
        <n v="2015"/>
        <n v="2013"/>
        <n v="2016"/>
        <s v="2013"/>
        <n v="2011"/>
        <s v="2015"/>
        <n v="2010"/>
        <s v="2016"/>
        <s v="2011"/>
        <s v="2017"/>
        <n v="2017"/>
        <d v="2013-08-31T00:00:00"/>
        <d v="2010-08-26T00:00:00"/>
        <d v="2017-09-01T00:00:00"/>
        <d v="2017-06-15T00:00:00"/>
        <d v="2017-06-20T00:00:00"/>
        <d v="2010-11-29T00:00:00"/>
        <d v="2014-10-01T00:00:00"/>
        <d v="2015-11-02T00:00:00"/>
        <d v="2016-11-01T00:00:00"/>
        <d v="2018-08-31T00:00:00"/>
        <d v="2012-11-01T00:00:00"/>
        <d v="2012-10-08T00:00:00"/>
        <s v="01.09.2017"/>
        <d v="2012-11-11T00:00:00"/>
        <d v="2017-10-01T00:00:00"/>
        <d v="2018-02-01T00:00:00"/>
        <d v="2018-07-19T00:00:00"/>
        <d v="2018-09-30T00:00:00"/>
        <d v="2018-10-01T00:00:00"/>
        <d v="2015-09-01T00:00:00"/>
        <d v="2018-10-08T00:00:00"/>
        <d v="2018-06-27T00:00:00"/>
        <d v="2018-09-01T00:00:00"/>
        <d v="2018-12-01T00:00:00"/>
        <n v="2005"/>
        <d v="2019-02-01T00:00:00"/>
        <d v="2019-06-01T00:00:00"/>
        <d v="2017-08-31T00:00:00"/>
        <d v="2019-08-30T00:00:00"/>
        <d v="2015-11-01T00:00:00"/>
        <d v="2016-08-31T00:00:00"/>
        <d v="2019-09-01T00:00:00"/>
        <n v="2018"/>
        <d v="2019-11-29T00:00:00"/>
        <d v="2019-10-25T00:00:00"/>
        <d v="2020-09-14T00:00:00"/>
        <d v="2019-11-01T00:00:00"/>
        <n v="2009"/>
        <d v="2021-09-30T00:00:00"/>
        <d v="2016-10-17T00:00:00"/>
        <d v="2015-10-01T00:00:00"/>
        <d v="2020-06-27T00:00:00"/>
        <d v="2021-10-31T00:00:00"/>
        <d v="2021-06-10T00:00:00"/>
        <d v="2021-04-27T00:00:00"/>
        <d v="2019-10-02T00:00:00"/>
        <d v="2021-09-10T00:00:00"/>
        <n v="2019"/>
        <d v="2021-09-01T00:00:00"/>
        <d v="2021-02-11T00:00:00"/>
        <d v="2021-09-20T00:00:00"/>
        <d v="2020-06-29T00:00:00"/>
        <d v="2017-12-30T00:00:00"/>
        <d v="2021-04-23T00:00:00"/>
        <d v="2021-10-21T00:00:00"/>
        <d v="2018-07-02T00:00:00"/>
        <d v="2020-07-02T00:00:00"/>
        <d v="2018-11-03T00:00:00"/>
        <d v="2021-12-01T00:00:00"/>
        <d v="2022-01-10T00:00:00"/>
        <d v="2022-04-14T00:00:00"/>
        <d v="2019-05-07T00:00:00"/>
        <d v="2021-07-14T00:00:00"/>
        <d v="2015-07-01T00:00:00"/>
        <d v="2022-05-19T00:00:00"/>
        <d v="2022-06-10T00:00:00"/>
        <d v="2016-10-01T00:00:00"/>
        <d v="2016-12-01T00:00:00"/>
        <d v="2022-09-15T00:00:00"/>
        <n v="2021"/>
        <d v="2022-09-01T00:00:00"/>
        <n v="2022"/>
        <d v="2022-12-01T00:00:00"/>
        <d v="2022-11-25T00:00:00"/>
        <d v="2022-06-09T00:00:00" u="1"/>
        <d v="1905-07-14T00:00:00" u="1"/>
        <d v="2022-08-31T00:00:00" u="1"/>
      </sharedItems>
    </cacheField>
    <cacheField name="Причина отчисления" numFmtId="0">
      <sharedItems containsBlank="1"/>
    </cacheField>
    <cacheField name="Пол" numFmtId="49">
      <sharedItems containsBlank="1" count="4">
        <s v="ж"/>
        <m/>
        <s v="м"/>
        <s v="+"/>
      </sharedItems>
    </cacheField>
    <cacheField name="До срока" numFmtId="0">
      <sharedItems containsString="0" containsBlank="1" containsNumber="1" containsInteger="1" minValue="0" maxValue="1" count="3">
        <n v="1"/>
        <n v="0"/>
        <m/>
      </sharedItems>
    </cacheField>
    <cacheField name="Столбец1" numFmtId="0">
      <sharedItems containsString="0" containsBlank="1" containsNumber="1" containsInteger="1" minValue="1" maxValue="2"/>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7">
  <r>
    <m/>
    <s v="Азина Е.Г."/>
    <x v="0"/>
    <x v="0"/>
    <d v="2021-11-26T00:00:00"/>
    <m/>
    <d v="1999-10-31T00:00:00"/>
    <d v="1999-12-19T00:00:00"/>
    <x v="0"/>
    <d v="2000-01-09T00:00:00"/>
    <x v="0"/>
    <d v="2000-01-30T00:00:00"/>
    <d v="2000-11-01T00:00:00"/>
    <m/>
    <x v="0"/>
    <x v="0"/>
    <x v="0"/>
    <m/>
    <x v="0"/>
    <x v="0"/>
    <m/>
  </r>
  <r>
    <m/>
    <s v="Логинова К.С."/>
    <x v="0"/>
    <x v="1"/>
    <d v="2023-03-10T00:00:00"/>
    <m/>
    <d v="1999-10-31T00:00:00"/>
    <d v="1999-12-19T00:00:00"/>
    <x v="0"/>
    <d v="2000-01-09T00:00:00"/>
    <x v="0"/>
    <d v="2000-01-30T00:00:00"/>
    <d v="2000-11-01T00:00:00"/>
    <m/>
    <x v="0"/>
    <x v="1"/>
    <x v="0"/>
    <m/>
    <x v="0"/>
    <x v="0"/>
    <n v="2"/>
  </r>
  <r>
    <m/>
    <s v="Требухина Е.А."/>
    <x v="1"/>
    <x v="2"/>
    <d v="2021-11-23T00:00:00"/>
    <d v="2021-12-09T00:00:00"/>
    <d v="2021-12-15T00:00:00"/>
    <d v="2022-02-07T00:00:00"/>
    <x v="0"/>
    <d v="2000-01-09T00:00:00"/>
    <x v="0"/>
    <d v="2000-01-30T00:00:00"/>
    <d v="2000-11-01T00:00:00"/>
    <m/>
    <x v="0"/>
    <x v="2"/>
    <x v="1"/>
    <s v="ок.срока"/>
    <x v="0"/>
    <x v="1"/>
    <n v="1"/>
  </r>
  <r>
    <m/>
    <s v="Костерина М.А."/>
    <x v="2"/>
    <x v="3"/>
    <d v="2022-12-28T00:00:00"/>
    <d v="2023-02-20T00:00:00"/>
    <d v="1999-10-31T00:00:00"/>
    <d v="1999-12-19T00:00:00"/>
    <x v="0"/>
    <d v="2000-01-09T00:00:00"/>
    <x v="0"/>
    <d v="2000-01-30T00:00:00"/>
    <d v="2000-11-01T00:00:00"/>
    <m/>
    <x v="0"/>
    <x v="3"/>
    <x v="2"/>
    <s v="ок.срока"/>
    <x v="0"/>
    <x v="1"/>
    <n v="2"/>
  </r>
  <r>
    <m/>
    <s v="Перевозников А.А."/>
    <x v="3"/>
    <x v="4"/>
    <d v="2015-10-06T00:00:00"/>
    <m/>
    <d v="1999-10-31T00:00:00"/>
    <d v="1999-12-19T00:00:00"/>
    <x v="0"/>
    <d v="2000-01-09T00:00:00"/>
    <x v="0"/>
    <d v="2000-01-30T00:00:00"/>
    <d v="2000-08-01T00:00:00"/>
    <m/>
    <x v="0"/>
    <x v="4"/>
    <x v="0"/>
    <m/>
    <x v="1"/>
    <x v="0"/>
    <m/>
  </r>
  <r>
    <m/>
    <s v="Пупышева"/>
    <x v="4"/>
    <x v="5"/>
    <d v="2014-10-09T00:00:00"/>
    <m/>
    <d v="1999-10-01T00:00:00"/>
    <d v="1999-12-19T00:00:00"/>
    <x v="0"/>
    <d v="2000-01-08T00:00:00"/>
    <x v="0"/>
    <d v="2000-01-30T00:00:00"/>
    <d v="2000-08-01T00:00:00"/>
    <m/>
    <x v="0"/>
    <x v="0"/>
    <x v="0"/>
    <m/>
    <x v="1"/>
    <x v="0"/>
    <m/>
  </r>
  <r>
    <m/>
    <s v="Панова О.В."/>
    <x v="5"/>
    <x v="6"/>
    <d v="2015-11-13T00:00:00"/>
    <m/>
    <d v="1999-10-31T00:00:00"/>
    <d v="1999-12-19T00:00:00"/>
    <x v="0"/>
    <d v="2000-01-09T00:00:00"/>
    <x v="0"/>
    <d v="2000-01-30T00:00:00"/>
    <d v="2000-08-01T00:00:00"/>
    <m/>
    <x v="0"/>
    <x v="3"/>
    <x v="0"/>
    <m/>
    <x v="1"/>
    <x v="0"/>
    <m/>
  </r>
  <r>
    <m/>
    <s v="Астахова Я.А."/>
    <x v="6"/>
    <x v="7"/>
    <d v="2014-10-24T00:00:00"/>
    <m/>
    <d v="1999-10-31T00:00:00"/>
    <d v="1999-12-19T00:00:00"/>
    <x v="0"/>
    <d v="2000-01-08T00:00:00"/>
    <x v="0"/>
    <d v="2000-01-30T00:00:00"/>
    <d v="2000-10-01T00:00:00"/>
    <m/>
    <x v="1"/>
    <x v="0"/>
    <x v="0"/>
    <m/>
    <x v="1"/>
    <x v="0"/>
    <m/>
  </r>
  <r>
    <m/>
    <s v="Иванова М.А."/>
    <x v="6"/>
    <x v="7"/>
    <d v="2015-01-16T00:00:00"/>
    <d v="2015-02-16T00:00:00"/>
    <d v="1999-10-31T00:00:00"/>
    <d v="1999-12-19T00:00:00"/>
    <x v="0"/>
    <d v="2000-01-09T00:00:00"/>
    <x v="0"/>
    <d v="2000-01-30T00:00:00"/>
    <d v="2000-10-01T00:00:00"/>
    <m/>
    <x v="0"/>
    <x v="0"/>
    <x v="0"/>
    <m/>
    <x v="1"/>
    <x v="0"/>
    <m/>
  </r>
  <r>
    <m/>
    <s v="Воропаева А.В."/>
    <x v="6"/>
    <x v="7"/>
    <d v="2015-09-02T00:00:00"/>
    <m/>
    <d v="1999-10-31T00:00:00"/>
    <d v="1999-12-19T00:00:00"/>
    <x v="0"/>
    <d v="2000-01-09T00:00:00"/>
    <x v="0"/>
    <d v="2000-01-30T00:00:00"/>
    <d v="2000-08-01T00:00:00"/>
    <m/>
    <x v="1"/>
    <x v="0"/>
    <x v="0"/>
    <m/>
    <x v="1"/>
    <x v="0"/>
    <m/>
  </r>
  <r>
    <m/>
    <s v="Бугаенко М.А."/>
    <x v="6"/>
    <x v="7"/>
    <d v="2016-03-04T00:00:00"/>
    <m/>
    <d v="1999-10-31T00:00:00"/>
    <d v="1999-12-19T00:00:00"/>
    <x v="0"/>
    <d v="2000-01-09T00:00:00"/>
    <x v="0"/>
    <d v="2000-01-30T00:00:00"/>
    <d v="2000-08-01T00:00:00"/>
    <m/>
    <x v="0"/>
    <x v="0"/>
    <x v="0"/>
    <m/>
    <x v="1"/>
    <x v="0"/>
    <m/>
  </r>
  <r>
    <m/>
    <s v="Беляева А.В."/>
    <x v="6"/>
    <x v="8"/>
    <d v="2016-04-11T00:00:00"/>
    <m/>
    <d v="1999-10-31T00:00:00"/>
    <d v="1999-12-19T00:00:00"/>
    <x v="0"/>
    <d v="2000-01-09T00:00:00"/>
    <x v="0"/>
    <d v="2000-01-30T00:00:00"/>
    <d v="2000-11-01T00:00:00"/>
    <m/>
    <x v="0"/>
    <x v="2"/>
    <x v="0"/>
    <m/>
    <x v="1"/>
    <x v="0"/>
    <m/>
  </r>
  <r>
    <m/>
    <s v="Жэнь Фэй"/>
    <x v="6"/>
    <x v="7"/>
    <d v="2017-02-13T00:00:00"/>
    <d v="2017-03-13T00:00:00"/>
    <d v="2017-03-15T00:00:00"/>
    <d v="1999-12-19T00:00:00"/>
    <x v="0"/>
    <d v="2000-01-09T00:00:00"/>
    <x v="0"/>
    <d v="2000-01-30T00:00:00"/>
    <d v="2000-11-01T00:00:00"/>
    <m/>
    <x v="0"/>
    <x v="0"/>
    <x v="0"/>
    <m/>
    <x v="1"/>
    <x v="0"/>
    <m/>
  </r>
  <r>
    <m/>
    <s v="Саломатова О.В."/>
    <x v="6"/>
    <x v="7"/>
    <d v="2017-02-14T00:00:00"/>
    <d v="2017-03-13T00:00:00"/>
    <d v="2017-03-15T00:00:00"/>
    <d v="1999-12-19T00:00:00"/>
    <x v="0"/>
    <d v="2000-01-09T00:00:00"/>
    <x v="0"/>
    <d v="2000-01-30T00:00:00"/>
    <d v="2000-11-01T00:00:00"/>
    <m/>
    <x v="0"/>
    <x v="0"/>
    <x v="0"/>
    <m/>
    <x v="1"/>
    <x v="0"/>
    <m/>
  </r>
  <r>
    <m/>
    <s v="Петрова А.В."/>
    <x v="6"/>
    <x v="7"/>
    <d v="2018-01-18T00:00:00"/>
    <d v="2018-02-19T00:00:00"/>
    <d v="2018-02-26T00:00:00"/>
    <d v="1999-12-19T00:00:00"/>
    <x v="0"/>
    <d v="2000-01-09T00:00:00"/>
    <x v="0"/>
    <d v="2000-01-30T00:00:00"/>
    <d v="2000-11-01T00:00:00"/>
    <m/>
    <x v="0"/>
    <x v="0"/>
    <x v="0"/>
    <m/>
    <x v="1"/>
    <x v="0"/>
    <m/>
  </r>
  <r>
    <m/>
    <s v="Манукян Г.В."/>
    <x v="6"/>
    <x v="8"/>
    <d v="2021-11-15T00:00:00"/>
    <m/>
    <d v="1999-10-31T00:00:00"/>
    <d v="1999-12-19T00:00:00"/>
    <x v="0"/>
    <d v="2000-01-09T00:00:00"/>
    <x v="0"/>
    <d v="2000-01-30T00:00:00"/>
    <d v="2000-11-01T00:00:00"/>
    <m/>
    <x v="0"/>
    <x v="5"/>
    <x v="3"/>
    <m/>
    <x v="0"/>
    <x v="1"/>
    <m/>
  </r>
  <r>
    <m/>
    <s v="Самарина Н.В."/>
    <x v="7"/>
    <x v="9"/>
    <d v="2018-03-22T00:00:00"/>
    <m/>
    <d v="1999-10-31T00:00:00"/>
    <d v="1999-12-19T00:00:00"/>
    <x v="0"/>
    <d v="2000-01-09T00:00:00"/>
    <x v="0"/>
    <d v="2000-01-30T00:00:00"/>
    <d v="2000-11-01T00:00:00"/>
    <m/>
    <x v="0"/>
    <x v="6"/>
    <x v="4"/>
    <s v="ок.срока"/>
    <x v="1"/>
    <x v="1"/>
    <m/>
  </r>
  <r>
    <m/>
    <s v="Седоченко С.В"/>
    <x v="8"/>
    <x v="10"/>
    <d v="2015-04-17T00:00:00"/>
    <m/>
    <d v="1999-10-31T00:00:00"/>
    <d v="1999-12-19T00:00:00"/>
    <x v="0"/>
    <d v="2000-01-09T00:00:00"/>
    <x v="0"/>
    <d v="2000-01-30T00:00:00"/>
    <d v="2000-10-01T00:00:00"/>
    <m/>
    <x v="0"/>
    <x v="7"/>
    <x v="0"/>
    <m/>
    <x v="1"/>
    <x v="0"/>
    <m/>
  </r>
  <r>
    <m/>
    <s v="Евстюхина Н.А."/>
    <x v="8"/>
    <x v="10"/>
    <d v="2015-10-21T00:00:00"/>
    <d v="2015-11-09T00:00:00"/>
    <d v="1999-10-31T00:00:00"/>
    <d v="1999-12-19T00:00:00"/>
    <x v="0"/>
    <d v="2000-01-09T00:00:00"/>
    <x v="0"/>
    <d v="2000-01-30T00:00:00"/>
    <d v="2000-08-01T00:00:00"/>
    <m/>
    <x v="0"/>
    <x v="6"/>
    <x v="0"/>
    <m/>
    <x v="1"/>
    <x v="0"/>
    <m/>
  </r>
  <r>
    <m/>
    <s v="Михайлов "/>
    <x v="8"/>
    <x v="10"/>
    <m/>
    <m/>
    <d v="1999-10-31T00:00:00"/>
    <d v="1999-12-19T00:00:00"/>
    <x v="0"/>
    <d v="2000-01-09T00:00:00"/>
    <x v="1"/>
    <d v="2000-01-30T00:00:00"/>
    <d v="1899-12-30T00:00:00"/>
    <m/>
    <x v="0"/>
    <x v="0"/>
    <x v="0"/>
    <m/>
    <x v="1"/>
    <x v="0"/>
    <m/>
  </r>
  <r>
    <m/>
    <s v="Сабанин П.В."/>
    <x v="9"/>
    <x v="11"/>
    <d v="2016-11-11T00:00:00"/>
    <m/>
    <d v="1999-10-31T00:00:00"/>
    <d v="1999-12-19T00:00:00"/>
    <x v="0"/>
    <d v="2000-01-09T00:00:00"/>
    <x v="0"/>
    <d v="2000-01-30T00:00:00"/>
    <d v="2000-11-01T00:00:00"/>
    <m/>
    <x v="0"/>
    <x v="3"/>
    <x v="4"/>
    <s v="ок.срока"/>
    <x v="1"/>
    <x v="1"/>
    <m/>
  </r>
  <r>
    <m/>
    <s v="Попкова Т.Д."/>
    <x v="10"/>
    <x v="12"/>
    <d v="2014-10-30T00:00:00"/>
    <m/>
    <d v="1999-10-31T00:00:00"/>
    <d v="1999-12-19T00:00:00"/>
    <x v="0"/>
    <d v="2000-01-09T00:00:00"/>
    <x v="1"/>
    <d v="2000-01-30T00:00:00"/>
    <d v="2000-10-01T00:00:00"/>
    <m/>
    <x v="0"/>
    <x v="0"/>
    <x v="0"/>
    <m/>
    <x v="1"/>
    <x v="0"/>
    <m/>
  </r>
  <r>
    <m/>
    <s v="Барсуков И.С."/>
    <x v="10"/>
    <x v="13"/>
    <d v="2014-11-19T00:00:00"/>
    <d v="2014-12-17T00:00:00"/>
    <d v="2014-12-17T00:00:00"/>
    <d v="1999-12-19T00:00:00"/>
    <x v="0"/>
    <d v="2000-01-09T00:00:00"/>
    <x v="1"/>
    <d v="2000-01-30T00:00:00"/>
    <d v="2000-10-01T00:00:00"/>
    <m/>
    <x v="0"/>
    <x v="0"/>
    <x v="0"/>
    <m/>
    <x v="1"/>
    <x v="0"/>
    <m/>
  </r>
  <r>
    <m/>
    <s v="Левицкая А.А."/>
    <x v="10"/>
    <x v="14"/>
    <d v="2017-05-04T00:00:00"/>
    <m/>
    <d v="1999-10-31T00:00:00"/>
    <d v="1999-12-19T00:00:00"/>
    <x v="0"/>
    <d v="2000-01-09T00:00:00"/>
    <x v="0"/>
    <d v="2000-01-30T00:00:00"/>
    <d v="2000-11-01T00:00:00"/>
    <m/>
    <x v="0"/>
    <x v="0"/>
    <x v="0"/>
    <m/>
    <x v="1"/>
    <x v="0"/>
    <m/>
  </r>
  <r>
    <m/>
    <s v="Ван Вэй"/>
    <x v="11"/>
    <x v="5"/>
    <d v="2020-02-18T00:00:00"/>
    <d v="2021-12-16T00:00:00"/>
    <d v="2021-12-17T00:00:00"/>
    <d v="1999-12-19T00:00:00"/>
    <x v="0"/>
    <d v="2000-01-09T00:00:00"/>
    <x v="0"/>
    <d v="2000-01-30T00:00:00"/>
    <d v="2000-11-01T00:00:00"/>
    <m/>
    <x v="0"/>
    <x v="2"/>
    <x v="5"/>
    <s v="неуплата"/>
    <x v="2"/>
    <x v="1"/>
    <n v="1"/>
  </r>
  <r>
    <n v="1"/>
    <s v="Ситкин Е.Л."/>
    <x v="12"/>
    <x v="5"/>
    <m/>
    <m/>
    <s v="есть"/>
    <m/>
    <x v="1"/>
    <m/>
    <x v="0"/>
    <d v="2014-03-04T00:00:00"/>
    <d v="2014-09-17T00:00:00"/>
    <s v="да"/>
    <x v="2"/>
    <x v="4"/>
    <x v="0"/>
    <m/>
    <x v="1"/>
    <x v="0"/>
    <n v="2"/>
  </r>
  <r>
    <n v="2"/>
    <s v="Фетисова Е.В."/>
    <x v="12"/>
    <x v="5"/>
    <m/>
    <m/>
    <s v="есть"/>
    <m/>
    <x v="1"/>
    <m/>
    <x v="0"/>
    <d v="2014-03-04T00:00:00"/>
    <d v="2014-09-17T00:00:00"/>
    <s v="да"/>
    <x v="2"/>
    <x v="0"/>
    <x v="0"/>
    <m/>
    <x v="1"/>
    <x v="0"/>
    <n v="2"/>
  </r>
  <r>
    <n v="3"/>
    <s v="Гусева Ю.Н."/>
    <x v="3"/>
    <x v="4"/>
    <m/>
    <m/>
    <s v="есть"/>
    <m/>
    <x v="2"/>
    <m/>
    <x v="1"/>
    <d v="2014-03-24T00:00:00"/>
    <d v="2014-12-04T00:00:00"/>
    <s v="да"/>
    <x v="3"/>
    <x v="8"/>
    <x v="0"/>
    <m/>
    <x v="1"/>
    <x v="0"/>
    <n v="2"/>
  </r>
  <r>
    <n v="4"/>
    <s v="Юдина А.И."/>
    <x v="4"/>
    <x v="15"/>
    <m/>
    <m/>
    <s v="есть"/>
    <m/>
    <x v="3"/>
    <m/>
    <x v="1"/>
    <d v="2014-04-15T00:00:00"/>
    <d v="2014-12-26T00:00:00"/>
    <s v="да"/>
    <x v="2"/>
    <x v="0"/>
    <x v="0"/>
    <m/>
    <x v="1"/>
    <x v="0"/>
    <n v="2"/>
  </r>
  <r>
    <n v="5"/>
    <s v="Гвоздева Н.М."/>
    <x v="5"/>
    <x v="16"/>
    <m/>
    <m/>
    <s v="есть"/>
    <m/>
    <x v="4"/>
    <m/>
    <x v="0"/>
    <d v="2014-05-06T00:00:00"/>
    <d v="2014-11-16T00:00:00"/>
    <s v="да"/>
    <x v="2"/>
    <x v="0"/>
    <x v="0"/>
    <m/>
    <x v="1"/>
    <x v="0"/>
    <n v="2"/>
  </r>
  <r>
    <n v="6"/>
    <s v="Клевцова М.С."/>
    <x v="5"/>
    <x v="16"/>
    <m/>
    <m/>
    <s v="есть"/>
    <m/>
    <x v="4"/>
    <m/>
    <x v="0"/>
    <d v="2014-05-06T00:00:00"/>
    <d v="2014-11-16T00:00:00"/>
    <s v="да"/>
    <x v="2"/>
    <x v="0"/>
    <x v="0"/>
    <m/>
    <x v="1"/>
    <x v="0"/>
    <n v="2"/>
  </r>
  <r>
    <n v="7"/>
    <s v="Фадеева Т.М."/>
    <x v="6"/>
    <x v="7"/>
    <m/>
    <m/>
    <s v="есть"/>
    <m/>
    <x v="5"/>
    <m/>
    <x v="1"/>
    <d v="2014-06-15T00:00:00"/>
    <d v="2015-02-26T00:00:00"/>
    <s v="да"/>
    <x v="2"/>
    <x v="0"/>
    <x v="0"/>
    <m/>
    <x v="1"/>
    <x v="0"/>
    <n v="2"/>
  </r>
  <r>
    <n v="8"/>
    <s v="Скворцова М.В."/>
    <x v="13"/>
    <x v="17"/>
    <m/>
    <m/>
    <s v="есть"/>
    <m/>
    <x v="6"/>
    <m/>
    <x v="0"/>
    <d v="2014-06-16T00:00:00"/>
    <d v="2014-12-27T00:00:00"/>
    <s v="да"/>
    <x v="2"/>
    <x v="0"/>
    <x v="0"/>
    <m/>
    <x v="1"/>
    <x v="0"/>
    <n v="2"/>
  </r>
  <r>
    <n v="9"/>
    <s v="Хорошавина Е.В."/>
    <x v="13"/>
    <x v="17"/>
    <m/>
    <m/>
    <s v="есть"/>
    <m/>
    <x v="6"/>
    <m/>
    <x v="0"/>
    <d v="2014-06-16T00:00:00"/>
    <d v="2014-12-27T00:00:00"/>
    <s v="да"/>
    <x v="2"/>
    <x v="9"/>
    <x v="0"/>
    <m/>
    <x v="1"/>
    <x v="0"/>
    <n v="2"/>
  </r>
  <r>
    <n v="10"/>
    <s v="Набокина  М.Е."/>
    <x v="3"/>
    <x v="4"/>
    <m/>
    <m/>
    <s v="есть"/>
    <m/>
    <x v="7"/>
    <m/>
    <x v="0"/>
    <d v="2014-06-30T00:00:00"/>
    <d v="2015-01-10T00:00:00"/>
    <s v="да"/>
    <x v="2"/>
    <x v="9"/>
    <x v="0"/>
    <m/>
    <x v="1"/>
    <x v="0"/>
    <n v="2"/>
  </r>
  <r>
    <n v="11"/>
    <s v="Анкудинова П.М."/>
    <x v="10"/>
    <x v="12"/>
    <m/>
    <m/>
    <s v="есть"/>
    <m/>
    <x v="8"/>
    <m/>
    <x v="0"/>
    <d v="2014-07-01T00:00:00"/>
    <d v="2015-01-11T00:00:00"/>
    <s v="да"/>
    <x v="2"/>
    <x v="4"/>
    <x v="0"/>
    <m/>
    <x v="1"/>
    <x v="0"/>
    <n v="2"/>
  </r>
  <r>
    <n v="12"/>
    <s v="Ильченко Д.Н."/>
    <x v="10"/>
    <x v="14"/>
    <m/>
    <m/>
    <s v="есть"/>
    <m/>
    <x v="8"/>
    <m/>
    <x v="0"/>
    <d v="2014-07-01T00:00:00"/>
    <d v="2015-01-11T00:00:00"/>
    <s v="да"/>
    <x v="2"/>
    <x v="0"/>
    <x v="0"/>
    <m/>
    <x v="1"/>
    <x v="0"/>
    <n v="2"/>
  </r>
  <r>
    <n v="13"/>
    <s v="Заславский А.А."/>
    <x v="12"/>
    <x v="5"/>
    <m/>
    <m/>
    <s v="есть"/>
    <m/>
    <x v="9"/>
    <m/>
    <x v="0"/>
    <d v="2014-07-08T00:00:00"/>
    <d v="2015-01-18T00:00:00"/>
    <s v="да"/>
    <x v="2"/>
    <x v="0"/>
    <x v="0"/>
    <m/>
    <x v="1"/>
    <x v="0"/>
    <n v="2"/>
  </r>
  <r>
    <n v="14"/>
    <s v="Хомякова Д.А."/>
    <x v="12"/>
    <x v="5"/>
    <m/>
    <m/>
    <s v="есть"/>
    <m/>
    <x v="9"/>
    <m/>
    <x v="0"/>
    <d v="2014-07-08T00:00:00"/>
    <d v="2015-01-18T00:00:00"/>
    <s v="да"/>
    <x v="2"/>
    <x v="0"/>
    <x v="0"/>
    <m/>
    <x v="1"/>
    <x v="0"/>
    <n v="2"/>
  </r>
  <r>
    <n v="15"/>
    <s v="Кузнецов А.Н."/>
    <x v="4"/>
    <x v="5"/>
    <m/>
    <m/>
    <s v="есть"/>
    <m/>
    <x v="10"/>
    <m/>
    <x v="0"/>
    <d v="2014-07-15T00:00:00"/>
    <d v="2015-01-25T00:00:00"/>
    <s v="да"/>
    <x v="2"/>
    <x v="9"/>
    <x v="0"/>
    <m/>
    <x v="1"/>
    <x v="0"/>
    <n v="2"/>
  </r>
  <r>
    <n v="16"/>
    <s v="Смотрова Е.В."/>
    <x v="4"/>
    <x v="5"/>
    <m/>
    <m/>
    <s v="есть"/>
    <m/>
    <x v="10"/>
    <m/>
    <x v="0"/>
    <d v="2014-07-15T00:00:00"/>
    <d v="2015-01-25T00:00:00"/>
    <s v="да"/>
    <x v="2"/>
    <x v="0"/>
    <x v="0"/>
    <m/>
    <x v="1"/>
    <x v="0"/>
    <n v="2"/>
  </r>
  <r>
    <n v="17"/>
    <s v="Абрамова Е.И."/>
    <x v="7"/>
    <x v="9"/>
    <m/>
    <m/>
    <s v="есть"/>
    <m/>
    <x v="10"/>
    <m/>
    <x v="0"/>
    <d v="2014-07-15T00:00:00"/>
    <d v="2015-01-25T00:00:00"/>
    <s v="да"/>
    <x v="2"/>
    <x v="9"/>
    <x v="0"/>
    <m/>
    <x v="1"/>
    <x v="0"/>
    <n v="2"/>
  </r>
  <r>
    <n v="18"/>
    <s v="Воскобойникова Л.П."/>
    <x v="7"/>
    <x v="18"/>
    <m/>
    <m/>
    <s v="есть"/>
    <m/>
    <x v="10"/>
    <m/>
    <x v="0"/>
    <d v="2014-07-15T00:00:00"/>
    <d v="2015-01-25T00:00:00"/>
    <s v="да"/>
    <x v="2"/>
    <x v="0"/>
    <x v="0"/>
    <m/>
    <x v="1"/>
    <x v="0"/>
    <n v="2"/>
  </r>
  <r>
    <n v="19"/>
    <s v="Лавриненко И.Ю."/>
    <x v="7"/>
    <x v="9"/>
    <m/>
    <m/>
    <s v="есть"/>
    <m/>
    <x v="10"/>
    <m/>
    <x v="0"/>
    <d v="2014-07-15T00:00:00"/>
    <d v="2015-01-25T00:00:00"/>
    <s v="да"/>
    <x v="2"/>
    <x v="0"/>
    <x v="0"/>
    <m/>
    <x v="1"/>
    <x v="0"/>
    <n v="2"/>
  </r>
  <r>
    <n v="20"/>
    <s v="Кучеренко А.В."/>
    <x v="10"/>
    <x v="13"/>
    <m/>
    <m/>
    <s v="есть"/>
    <m/>
    <x v="10"/>
    <m/>
    <x v="1"/>
    <d v="2014-07-15T00:00:00"/>
    <d v="2015-03-25T00:00:00"/>
    <m/>
    <x v="4"/>
    <x v="0"/>
    <x v="0"/>
    <m/>
    <x v="1"/>
    <x v="0"/>
    <n v="2"/>
  </r>
  <r>
    <n v="21"/>
    <s v="Потапова Г.А."/>
    <x v="6"/>
    <x v="7"/>
    <m/>
    <m/>
    <s v="есть"/>
    <m/>
    <x v="11"/>
    <m/>
    <x v="0"/>
    <d v="2014-07-20T00:00:00"/>
    <d v="2015-01-30T00:00:00"/>
    <s v="да"/>
    <x v="2"/>
    <x v="0"/>
    <x v="0"/>
    <m/>
    <x v="1"/>
    <x v="0"/>
    <n v="2"/>
  </r>
  <r>
    <n v="1"/>
    <s v="Кабанов И.С."/>
    <x v="9"/>
    <x v="11"/>
    <m/>
    <m/>
    <s v="есть"/>
    <m/>
    <x v="12"/>
    <m/>
    <x v="0"/>
    <d v="2014-10-03T00:00:00"/>
    <d v="2015-04-04T00:00:00"/>
    <s v="да"/>
    <x v="2"/>
    <x v="9"/>
    <x v="0"/>
    <m/>
    <x v="1"/>
    <x v="0"/>
    <n v="1"/>
  </r>
  <r>
    <n v="2"/>
    <s v="Евтеева М.Ю."/>
    <x v="7"/>
    <x v="18"/>
    <m/>
    <m/>
    <s v="есть"/>
    <m/>
    <x v="13"/>
    <d v="2014-09-25T00:00:00"/>
    <x v="0"/>
    <d v="2014-10-14T00:00:00"/>
    <d v="2015-04-17T00:00:00"/>
    <s v="да"/>
    <x v="2"/>
    <x v="4"/>
    <x v="0"/>
    <m/>
    <x v="1"/>
    <x v="0"/>
    <n v="1"/>
  </r>
  <r>
    <n v="3"/>
    <s v="Ключников А.В."/>
    <x v="8"/>
    <x v="10"/>
    <m/>
    <m/>
    <s v="есть"/>
    <m/>
    <x v="13"/>
    <d v="2014-09-25T00:00:00"/>
    <x v="0"/>
    <d v="2014-10-14T00:00:00"/>
    <d v="2015-04-17T00:00:00"/>
    <s v="да"/>
    <x v="2"/>
    <x v="0"/>
    <x v="0"/>
    <m/>
    <x v="1"/>
    <x v="0"/>
    <n v="1"/>
  </r>
  <r>
    <n v="4"/>
    <s v="Никитин С.Е."/>
    <x v="8"/>
    <x v="10"/>
    <m/>
    <m/>
    <s v="есть"/>
    <m/>
    <x v="13"/>
    <d v="2014-09-25T00:00:00"/>
    <x v="0"/>
    <d v="2014-10-14T00:00:00"/>
    <d v="2015-04-17T00:00:00"/>
    <s v="да"/>
    <x v="2"/>
    <x v="4"/>
    <x v="0"/>
    <m/>
    <x v="1"/>
    <x v="0"/>
    <n v="1"/>
  </r>
  <r>
    <n v="5"/>
    <s v="Черепякин Р.С."/>
    <x v="8"/>
    <x v="10"/>
    <m/>
    <m/>
    <s v="есть"/>
    <m/>
    <x v="13"/>
    <d v="2014-09-25T00:00:00"/>
    <x v="0"/>
    <d v="2014-10-14T00:00:00"/>
    <d v="2015-04-17T00:00:00"/>
    <s v="да"/>
    <x v="2"/>
    <x v="0"/>
    <x v="0"/>
    <m/>
    <x v="1"/>
    <x v="0"/>
    <n v="1"/>
  </r>
  <r>
    <n v="6"/>
    <s v="Квитко Е.С."/>
    <x v="12"/>
    <x v="17"/>
    <m/>
    <m/>
    <s v="есть"/>
    <m/>
    <x v="14"/>
    <d v="2014-10-02T00:00:00"/>
    <x v="0"/>
    <d v="2014-10-14T00:00:00"/>
    <d v="2015-04-24T00:00:00"/>
    <s v="да"/>
    <x v="2"/>
    <x v="9"/>
    <x v="0"/>
    <m/>
    <x v="1"/>
    <x v="0"/>
    <n v="1"/>
  </r>
  <r>
    <n v="7"/>
    <s v="Никитина А.Л."/>
    <x v="12"/>
    <x v="5"/>
    <m/>
    <m/>
    <s v="есть"/>
    <m/>
    <x v="14"/>
    <d v="2014-10-03T00:00:00"/>
    <x v="0"/>
    <d v="2014-10-14T00:00:00"/>
    <d v="2015-04-24T00:00:00"/>
    <s v="да"/>
    <x v="2"/>
    <x v="0"/>
    <x v="0"/>
    <m/>
    <x v="1"/>
    <x v="0"/>
    <n v="1"/>
  </r>
  <r>
    <n v="8"/>
    <s v="Вороничев О.Е."/>
    <x v="6"/>
    <x v="7"/>
    <m/>
    <m/>
    <s v="есть"/>
    <d v="2014-09-19T00:00:00"/>
    <x v="15"/>
    <d v="2014-10-03T00:00:00"/>
    <x v="1"/>
    <d v="2014-10-28T00:00:00"/>
    <d v="2015-06-29T00:00:00"/>
    <s v="да"/>
    <x v="2"/>
    <x v="0"/>
    <x v="0"/>
    <m/>
    <x v="1"/>
    <x v="0"/>
    <n v="1"/>
  </r>
  <r>
    <n v="9"/>
    <s v="Егорычева Э.В."/>
    <x v="8"/>
    <x v="10"/>
    <m/>
    <m/>
    <s v="есть"/>
    <d v="2014-10-03T00:00:00"/>
    <x v="16"/>
    <d v="2014-10-23T00:00:00"/>
    <x v="0"/>
    <d v="2014-11-09T00:00:00"/>
    <d v="2015-05-15T00:00:00"/>
    <s v="да"/>
    <x v="2"/>
    <x v="0"/>
    <x v="0"/>
    <m/>
    <x v="3"/>
    <x v="0"/>
    <n v="1"/>
  </r>
  <r>
    <n v="10"/>
    <s v="Тарасова Л.В."/>
    <x v="8"/>
    <x v="10"/>
    <m/>
    <m/>
    <s v="есть"/>
    <d v="2014-10-03T00:00:00"/>
    <x v="16"/>
    <d v="2014-10-23T00:00:00"/>
    <x v="1"/>
    <d v="2014-11-09T00:00:00"/>
    <d v="2015-07-15T00:00:00"/>
    <s v="да"/>
    <x v="2"/>
    <x v="0"/>
    <x v="0"/>
    <m/>
    <x v="3"/>
    <x v="0"/>
    <n v="1"/>
  </r>
  <r>
    <n v="11"/>
    <s v="Гусенова Н.А."/>
    <x v="6"/>
    <x v="7"/>
    <m/>
    <m/>
    <s v="есть"/>
    <d v="2014-10-14T00:00:00"/>
    <x v="17"/>
    <d v="2014-10-29T00:00:00"/>
    <x v="0"/>
    <d v="2014-11-24T00:00:00"/>
    <d v="2015-05-27T00:00:00"/>
    <s v="да"/>
    <x v="2"/>
    <x v="0"/>
    <x v="0"/>
    <m/>
    <x v="1"/>
    <x v="0"/>
    <n v="1"/>
  </r>
  <r>
    <n v="12"/>
    <s v="Аристархова О.А."/>
    <x v="6"/>
    <x v="7"/>
    <d v="2014-09-16T00:00:00"/>
    <d v="2014-09-29T00:00:00"/>
    <d v="2014-10-01T00:00:00"/>
    <d v="1899-12-30T00:00:00"/>
    <x v="18"/>
    <d v="2014-12-08T00:00:00"/>
    <x v="0"/>
    <d v="2014-12-30T00:00:00"/>
    <d v="2015-07-01T00:00:00"/>
    <s v="да"/>
    <x v="2"/>
    <x v="0"/>
    <x v="0"/>
    <m/>
    <x v="3"/>
    <x v="0"/>
    <n v="1"/>
  </r>
  <r>
    <n v="13"/>
    <s v="Бут А.А."/>
    <x v="6"/>
    <x v="7"/>
    <d v="2014-09-16T00:00:00"/>
    <d v="2014-09-29T00:00:00"/>
    <d v="2014-10-01T00:00:00"/>
    <d v="1899-12-30T00:00:00"/>
    <x v="18"/>
    <d v="2014-12-08T00:00:00"/>
    <x v="0"/>
    <d v="2014-12-30T00:00:00"/>
    <d v="2015-07-01T00:00:00"/>
    <s v="да"/>
    <x v="2"/>
    <x v="0"/>
    <x v="0"/>
    <m/>
    <x v="3"/>
    <x v="0"/>
    <n v="1"/>
  </r>
  <r>
    <n v="14"/>
    <s v="Свиридов П.В."/>
    <x v="4"/>
    <x v="5"/>
    <d v="2014-10-06T00:00:00"/>
    <d v="2014-10-15T00:00:00"/>
    <d v="2014-10-15T00:00:00"/>
    <d v="2014-12-04T00:00:00"/>
    <x v="19"/>
    <d v="2014-12-24T00:00:00"/>
    <x v="0"/>
    <d v="2015-01-15T00:00:00"/>
    <d v="2015-07-17T00:00:00"/>
    <s v="да"/>
    <x v="2"/>
    <x v="0"/>
    <x v="0"/>
    <m/>
    <x v="1"/>
    <x v="0"/>
    <n v="1"/>
  </r>
  <r>
    <n v="15"/>
    <s v="Нижних И.К."/>
    <x v="5"/>
    <x v="16"/>
    <d v="2014-10-10T00:00:00"/>
    <d v="2014-10-21T00:00:00"/>
    <d v="2014-10-23T00:00:00"/>
    <d v="2014-12-11T00:00:00"/>
    <x v="20"/>
    <d v="2014-12-31T00:00:00"/>
    <x v="0"/>
    <d v="2015-01-22T00:00:00"/>
    <d v="2015-07-24T00:00:00"/>
    <s v="да"/>
    <x v="2"/>
    <x v="0"/>
    <x v="0"/>
    <m/>
    <x v="1"/>
    <x v="0"/>
    <n v="1"/>
  </r>
  <r>
    <n v="16"/>
    <s v="Чозгиян О.П."/>
    <x v="5"/>
    <x v="6"/>
    <d v="2014-10-10T00:00:00"/>
    <d v="2014-10-21T00:00:00"/>
    <d v="2014-10-23T00:00:00"/>
    <d v="2014-12-11T00:00:00"/>
    <x v="20"/>
    <d v="2014-12-31T00:00:00"/>
    <x v="0"/>
    <d v="2015-01-22T00:00:00"/>
    <d v="2015-07-24T00:00:00"/>
    <s v="да"/>
    <x v="2"/>
    <x v="0"/>
    <x v="0"/>
    <m/>
    <x v="1"/>
    <x v="0"/>
    <n v="1"/>
  </r>
  <r>
    <n v="17"/>
    <s v="Гаркуша А.А."/>
    <x v="7"/>
    <x v="18"/>
    <d v="2014-10-06T00:00:00"/>
    <d v="2014-10-22T00:00:00"/>
    <d v="2014-10-23T00:00:00"/>
    <d v="2014-12-11T00:00:00"/>
    <x v="20"/>
    <d v="2014-12-31T00:00:00"/>
    <x v="0"/>
    <d v="2015-01-22T00:00:00"/>
    <d v="2015-07-24T00:00:00"/>
    <s v="да"/>
    <x v="2"/>
    <x v="4"/>
    <x v="0"/>
    <m/>
    <x v="3"/>
    <x v="0"/>
    <n v="1"/>
  </r>
  <r>
    <n v="1"/>
    <s v="Аксенов  А.М."/>
    <x v="5"/>
    <x v="6"/>
    <d v="2014-07-21T00:00:00"/>
    <d v="2014-10-08T00:00:00"/>
    <d v="2014-10-13T00:00:00"/>
    <d v="2015-01-01T00:00:00"/>
    <x v="21"/>
    <d v="2015-01-22T00:00:00"/>
    <x v="1"/>
    <d v="2015-02-12T00:00:00"/>
    <d v="2015-10-14T00:00:00"/>
    <s v="да"/>
    <x v="2"/>
    <x v="0"/>
    <x v="0"/>
    <m/>
    <x v="1"/>
    <x v="0"/>
    <n v="2"/>
  </r>
  <r>
    <n v="2"/>
    <s v="Степашкина Е.С."/>
    <x v="6"/>
    <x v="7"/>
    <d v="2014-10-27T00:00:00"/>
    <d v="2014-11-17T00:00:00"/>
    <d v="2014-11-18T00:00:00"/>
    <d v="2015-01-06T00:00:00"/>
    <x v="22"/>
    <d v="2015-01-27T00:00:00"/>
    <x v="0"/>
    <d v="2015-02-17T00:00:00"/>
    <d v="2015-08-19T00:00:00"/>
    <s v="да"/>
    <x v="2"/>
    <x v="0"/>
    <x v="0"/>
    <m/>
    <x v="3"/>
    <x v="0"/>
    <n v="2"/>
  </r>
  <r>
    <n v="3"/>
    <s v="Захарченко А.В"/>
    <x v="3"/>
    <x v="4"/>
    <d v="2014-10-08T00:00:00"/>
    <d v="2014-10-28T00:00:00"/>
    <d v="2014-10-30T00:00:00"/>
    <d v="2015-02-04T00:00:00"/>
    <x v="23"/>
    <d v="2015-02-25T00:00:00"/>
    <x v="1"/>
    <d v="2015-03-18T00:00:00"/>
    <d v="2015-11-17T00:00:00"/>
    <s v="да"/>
    <x v="2"/>
    <x v="0"/>
    <x v="0"/>
    <m/>
    <x v="1"/>
    <x v="0"/>
    <n v="2"/>
  </r>
  <r>
    <n v="4"/>
    <s v="Бинюкова И.С."/>
    <x v="10"/>
    <x v="14"/>
    <d v="2014-10-24T00:00:00"/>
    <d v="2014-12-17T00:00:00"/>
    <d v="2014-12-17T00:00:00"/>
    <d v="2015-02-05T00:00:00"/>
    <x v="24"/>
    <d v="2015-02-26T00:00:00"/>
    <x v="0"/>
    <d v="2015-03-19T00:00:00"/>
    <d v="2015-09-18T00:00:00"/>
    <m/>
    <x v="5"/>
    <x v="0"/>
    <x v="0"/>
    <m/>
    <x v="1"/>
    <x v="0"/>
    <n v="2"/>
  </r>
  <r>
    <n v="5"/>
    <s v="Федорова Р.В."/>
    <x v="7"/>
    <x v="18"/>
    <d v="1899-12-30T00:00:00"/>
    <d v="2014-12-17T00:00:00"/>
    <d v="2014-12-22T00:00:00"/>
    <d v="2015-02-12T00:00:00"/>
    <x v="25"/>
    <d v="2015-03-05T00:00:00"/>
    <x v="0"/>
    <d v="2015-03-26T00:00:00"/>
    <d v="2015-09-25T00:00:00"/>
    <s v="да"/>
    <x v="2"/>
    <x v="0"/>
    <x v="0"/>
    <m/>
    <x v="1"/>
    <x v="0"/>
    <n v="2"/>
  </r>
  <r>
    <n v="6"/>
    <s v="Мартыненкова М.Г."/>
    <x v="7"/>
    <x v="18"/>
    <d v="2014-12-11T00:00:00"/>
    <d v="2014-12-17T00:00:00"/>
    <d v="2014-12-22T00:00:00"/>
    <d v="2015-02-12T00:00:00"/>
    <x v="25"/>
    <d v="2015-03-05T00:00:00"/>
    <x v="0"/>
    <d v="2015-03-26T00:00:00"/>
    <d v="2015-09-25T00:00:00"/>
    <s v="да"/>
    <x v="2"/>
    <x v="9"/>
    <x v="0"/>
    <m/>
    <x v="1"/>
    <x v="0"/>
    <n v="2"/>
  </r>
  <r>
    <n v="7"/>
    <s v="Лизанец И.А."/>
    <x v="4"/>
    <x v="5"/>
    <d v="2015-01-12T00:00:00"/>
    <d v="2015-01-16T00:00:00"/>
    <d v="2015-01-16T00:00:00"/>
    <d v="2015-03-05T00:00:00"/>
    <x v="26"/>
    <d v="2015-03-26T00:00:00"/>
    <x v="0"/>
    <d v="2015-04-16T00:00:00"/>
    <d v="2015-10-18T00:00:00"/>
    <s v="да"/>
    <x v="2"/>
    <x v="4"/>
    <x v="0"/>
    <m/>
    <x v="1"/>
    <x v="0"/>
    <n v="2"/>
  </r>
  <r>
    <n v="8"/>
    <s v="Чистюхина Е.В."/>
    <x v="4"/>
    <x v="15"/>
    <d v="2015-01-12T00:00:00"/>
    <d v="2015-01-16T00:00:00"/>
    <d v="2015-01-16T00:00:00"/>
    <d v="2015-03-05T00:00:00"/>
    <x v="26"/>
    <d v="2015-03-26T00:00:00"/>
    <x v="0"/>
    <d v="2015-04-16T00:00:00"/>
    <d v="2015-10-18T00:00:00"/>
    <s v="да"/>
    <x v="2"/>
    <x v="0"/>
    <x v="0"/>
    <m/>
    <x v="1"/>
    <x v="0"/>
    <n v="2"/>
  </r>
  <r>
    <n v="9"/>
    <s v="Байменова А.К."/>
    <x v="5"/>
    <x v="16"/>
    <d v="2014-12-16T00:00:00"/>
    <d v="2014-01-14T00:00:00"/>
    <d v="2015-01-16T00:00:00"/>
    <d v="2015-03-05T00:00:00"/>
    <x v="26"/>
    <d v="2015-03-26T00:00:00"/>
    <x v="0"/>
    <d v="2015-04-16T00:00:00"/>
    <d v="2015-10-18T00:00:00"/>
    <s v="да"/>
    <x v="2"/>
    <x v="0"/>
    <x v="0"/>
    <m/>
    <x v="1"/>
    <x v="0"/>
    <n v="2"/>
  </r>
  <r>
    <n v="10"/>
    <s v="Новикова Ю.Б."/>
    <x v="5"/>
    <x v="6"/>
    <d v="2014-12-16T00:00:00"/>
    <d v="2014-01-14T00:00:00"/>
    <d v="2015-01-16T00:00:00"/>
    <d v="2015-03-05T00:00:00"/>
    <x v="26"/>
    <d v="2015-03-26T00:00:00"/>
    <x v="0"/>
    <d v="2015-04-16T00:00:00"/>
    <d v="2015-10-18T00:00:00"/>
    <s v="да"/>
    <x v="2"/>
    <x v="0"/>
    <x v="0"/>
    <m/>
    <x v="1"/>
    <x v="0"/>
    <n v="2"/>
  </r>
  <r>
    <n v="11"/>
    <s v="Лагутина Н.Ф."/>
    <x v="5"/>
    <x v="6"/>
    <d v="2014-12-24T00:00:00"/>
    <d v="2014-01-14T00:00:00"/>
    <d v="2015-01-16T00:00:00"/>
    <d v="2015-03-05T00:00:00"/>
    <x v="26"/>
    <d v="2015-03-26T00:00:00"/>
    <x v="0"/>
    <d v="2015-04-16T00:00:00"/>
    <d v="2015-10-18T00:00:00"/>
    <s v="да"/>
    <x v="2"/>
    <x v="4"/>
    <x v="0"/>
    <m/>
    <x v="1"/>
    <x v="0"/>
    <n v="2"/>
  </r>
  <r>
    <n v="12"/>
    <s v="Дрошнев Д.Д."/>
    <x v="6"/>
    <x v="7"/>
    <d v="2014-11-18T00:00:00"/>
    <d v="2015-01-19T00:00:00"/>
    <d v="2015-01-27T00:00:00"/>
    <d v="2015-03-17T00:00:00"/>
    <x v="27"/>
    <d v="2015-04-07T00:00:00"/>
    <x v="0"/>
    <d v="2015-04-28T00:00:00"/>
    <d v="2015-10-30T00:00:00"/>
    <s v="да"/>
    <x v="2"/>
    <x v="0"/>
    <x v="0"/>
    <m/>
    <x v="1"/>
    <x v="0"/>
    <n v="2"/>
  </r>
  <r>
    <n v="13"/>
    <s v="Богданова М.А."/>
    <x v="6"/>
    <x v="7"/>
    <d v="2014-11-28T00:00:00"/>
    <d v="2015-01-19T00:00:00"/>
    <d v="2015-01-27T00:00:00"/>
    <d v="2015-03-17T00:00:00"/>
    <x v="27"/>
    <d v="2015-04-07T00:00:00"/>
    <x v="0"/>
    <d v="2015-04-28T00:00:00"/>
    <d v="2015-10-30T00:00:00"/>
    <s v="да"/>
    <x v="2"/>
    <x v="0"/>
    <x v="0"/>
    <m/>
    <x v="1"/>
    <x v="0"/>
    <n v="2"/>
  </r>
  <r>
    <n v="14"/>
    <s v="Казарина В.В."/>
    <x v="5"/>
    <x v="6"/>
    <d v="2015-01-13T00:00:00"/>
    <d v="2015-02-05T00:00:00"/>
    <d v="2015-02-05T00:00:00"/>
    <d v="2015-03-26T00:00:00"/>
    <x v="28"/>
    <d v="2015-04-16T00:00:00"/>
    <x v="0"/>
    <d v="2015-05-07T00:00:00"/>
    <d v="2015-11-08T00:00:00"/>
    <s v="да"/>
    <x v="2"/>
    <x v="0"/>
    <x v="0"/>
    <m/>
    <x v="1"/>
    <x v="0"/>
    <n v="2"/>
  </r>
  <r>
    <n v="15"/>
    <s v="Солостина Т.А."/>
    <x v="5"/>
    <x v="6"/>
    <d v="2015-01-13T00:00:00"/>
    <d v="2015-02-05T00:00:00"/>
    <d v="2015-02-05T00:00:00"/>
    <d v="2015-03-26T00:00:00"/>
    <x v="28"/>
    <d v="2015-04-16T00:00:00"/>
    <x v="0"/>
    <d v="2015-05-07T00:00:00"/>
    <d v="2015-11-08T00:00:00"/>
    <s v="да"/>
    <x v="2"/>
    <x v="0"/>
    <x v="0"/>
    <m/>
    <x v="1"/>
    <x v="0"/>
    <n v="2"/>
  </r>
  <r>
    <n v="16"/>
    <s v="Ковпак И.О."/>
    <x v="12"/>
    <x v="5"/>
    <d v="2015-01-20T00:00:00"/>
    <d v="2015-02-11T00:00:00"/>
    <d v="2015-02-12T00:00:00"/>
    <d v="2015-04-02T00:00:00"/>
    <x v="29"/>
    <d v="2015-04-23T00:00:00"/>
    <x v="0"/>
    <d v="2015-05-14T00:00:00"/>
    <d v="2015-11-15T00:00:00"/>
    <s v="да"/>
    <x v="2"/>
    <x v="9"/>
    <x v="0"/>
    <m/>
    <x v="1"/>
    <x v="0"/>
    <n v="2"/>
  </r>
  <r>
    <n v="17"/>
    <s v="Конорев М.Э."/>
    <x v="12"/>
    <x v="5"/>
    <d v="2015-01-20T00:00:00"/>
    <d v="2015-02-11T00:00:00"/>
    <d v="2015-02-12T00:00:00"/>
    <d v="2015-04-02T00:00:00"/>
    <x v="29"/>
    <d v="2015-04-23T00:00:00"/>
    <x v="0"/>
    <d v="2015-05-14T00:00:00"/>
    <d v="2015-11-15T00:00:00"/>
    <s v="да"/>
    <x v="2"/>
    <x v="0"/>
    <x v="0"/>
    <m/>
    <x v="1"/>
    <x v="0"/>
    <n v="2"/>
  </r>
  <r>
    <n v="18"/>
    <s v="Князева Г.Л."/>
    <x v="4"/>
    <x v="5"/>
    <d v="2015-02-10T00:00:00"/>
    <d v="2015-02-18T00:00:00"/>
    <d v="2015-02-19T00:00:00"/>
    <d v="2015-04-09T00:00:00"/>
    <x v="30"/>
    <d v="2015-04-30T00:00:00"/>
    <x v="0"/>
    <d v="2015-05-21T00:00:00"/>
    <d v="2015-11-22T00:00:00"/>
    <s v="да"/>
    <x v="2"/>
    <x v="0"/>
    <x v="0"/>
    <m/>
    <x v="1"/>
    <x v="0"/>
    <n v="2"/>
  </r>
  <r>
    <n v="19"/>
    <s v="Тельмонова А.С."/>
    <x v="4"/>
    <x v="15"/>
    <d v="2015-02-10T00:00:00"/>
    <d v="2015-02-18T00:00:00"/>
    <d v="2015-02-19T00:00:00"/>
    <d v="2015-04-09T00:00:00"/>
    <x v="30"/>
    <d v="2015-04-30T00:00:00"/>
    <x v="0"/>
    <d v="2015-05-21T00:00:00"/>
    <d v="2015-11-22T00:00:00"/>
    <s v="да"/>
    <x v="2"/>
    <x v="0"/>
    <x v="0"/>
    <m/>
    <x v="1"/>
    <x v="0"/>
    <n v="2"/>
  </r>
  <r>
    <n v="20"/>
    <s v="Хворонова Г.В."/>
    <x v="8"/>
    <x v="10"/>
    <d v="2015-01-26T00:00:00"/>
    <d v="2015-02-19T00:00:00"/>
    <d v="2015-02-19T00:00:00"/>
    <d v="2015-04-09T00:00:00"/>
    <x v="30"/>
    <d v="2015-04-30T00:00:00"/>
    <x v="0"/>
    <d v="2015-05-21T00:00:00"/>
    <d v="2015-11-22T00:00:00"/>
    <s v="да"/>
    <x v="2"/>
    <x v="0"/>
    <x v="0"/>
    <m/>
    <x v="1"/>
    <x v="0"/>
    <n v="2"/>
  </r>
  <r>
    <n v="21"/>
    <s v="Сорокина  Е.В."/>
    <x v="8"/>
    <x v="10"/>
    <d v="2015-02-16T00:00:00"/>
    <d v="2015-02-19T00:00:00"/>
    <d v="2015-02-19T00:00:00"/>
    <d v="2015-04-09T00:00:00"/>
    <x v="30"/>
    <d v="2015-04-30T00:00:00"/>
    <x v="0"/>
    <d v="2015-05-21T00:00:00"/>
    <d v="2015-11-22T00:00:00"/>
    <s v="да"/>
    <x v="2"/>
    <x v="4"/>
    <x v="0"/>
    <m/>
    <x v="1"/>
    <x v="0"/>
    <n v="2"/>
  </r>
  <r>
    <n v="22"/>
    <s v="Рыкин Е.Ю."/>
    <x v="6"/>
    <x v="7"/>
    <d v="2015-01-15T00:00:00"/>
    <d v="2015-02-17T00:00:00"/>
    <d v="2015-02-24T00:00:00"/>
    <d v="2015-04-14T00:00:00"/>
    <x v="31"/>
    <d v="2015-05-05T00:00:00"/>
    <x v="0"/>
    <d v="2015-05-26T00:00:00"/>
    <d v="2015-11-27T00:00:00"/>
    <s v="да"/>
    <x v="2"/>
    <x v="0"/>
    <x v="0"/>
    <m/>
    <x v="1"/>
    <x v="0"/>
    <n v="2"/>
  </r>
  <r>
    <n v="23"/>
    <s v="Шпилева (Соколова)  Ю.В."/>
    <x v="6"/>
    <x v="7"/>
    <d v="2015-01-15T00:00:00"/>
    <d v="2015-02-17T00:00:00"/>
    <d v="2015-02-24T00:00:00"/>
    <d v="2015-04-14T00:00:00"/>
    <x v="31"/>
    <d v="2015-05-05T00:00:00"/>
    <x v="0"/>
    <d v="2015-05-26T00:00:00"/>
    <d v="2015-11-27T00:00:00"/>
    <s v="да"/>
    <x v="2"/>
    <x v="0"/>
    <x v="0"/>
    <m/>
    <x v="1"/>
    <x v="0"/>
    <n v="2"/>
  </r>
  <r>
    <n v="24"/>
    <s v="Елисеева О.А."/>
    <x v="7"/>
    <x v="18"/>
    <d v="2015-02-17T00:00:00"/>
    <d v="2015-02-25T00:00:00"/>
    <d v="2015-02-26T00:00:00"/>
    <d v="2015-04-16T00:00:00"/>
    <x v="32"/>
    <d v="2015-05-07T00:00:00"/>
    <x v="0"/>
    <d v="2015-05-28T00:00:00"/>
    <d v="2015-11-29T00:00:00"/>
    <s v="да"/>
    <x v="2"/>
    <x v="9"/>
    <x v="0"/>
    <m/>
    <x v="1"/>
    <x v="0"/>
    <n v="2"/>
  </r>
  <r>
    <n v="27"/>
    <s v="Холодова Д.Д."/>
    <x v="7"/>
    <x v="18"/>
    <d v="2015-02-17T00:00:00"/>
    <d v="2015-02-25T00:00:00"/>
    <d v="2015-02-26T00:00:00"/>
    <d v="2015-04-16T00:00:00"/>
    <x v="32"/>
    <d v="2015-05-07T00:00:00"/>
    <x v="0"/>
    <d v="2015-05-28T00:00:00"/>
    <d v="2015-11-29T00:00:00"/>
    <s v="да"/>
    <x v="2"/>
    <x v="0"/>
    <x v="0"/>
    <m/>
    <x v="1"/>
    <x v="0"/>
    <n v="2"/>
  </r>
  <r>
    <n v="28"/>
    <s v="Ляпина М.Ю"/>
    <x v="4"/>
    <x v="5"/>
    <d v="2015-03-03T00:00:00"/>
    <d v="2015-03-11T00:00:00"/>
    <d v="2015-03-12T00:00:00"/>
    <d v="2015-04-30T00:00:00"/>
    <x v="33"/>
    <d v="2015-05-21T00:00:00"/>
    <x v="0"/>
    <d v="2015-06-11T00:00:00"/>
    <d v="2015-12-13T00:00:00"/>
    <s v="да"/>
    <x v="2"/>
    <x v="9"/>
    <x v="0"/>
    <m/>
    <x v="1"/>
    <x v="0"/>
    <n v="2"/>
  </r>
  <r>
    <n v="29"/>
    <s v="Тюменева Т.С"/>
    <x v="4"/>
    <x v="5"/>
    <d v="2015-03-03T00:00:00"/>
    <d v="2015-03-11T00:00:00"/>
    <d v="2015-03-12T00:00:00"/>
    <d v="2015-04-30T00:00:00"/>
    <x v="33"/>
    <d v="2015-05-21T00:00:00"/>
    <x v="0"/>
    <d v="2015-06-11T00:00:00"/>
    <d v="2015-12-13T00:00:00"/>
    <s v="да"/>
    <x v="2"/>
    <x v="9"/>
    <x v="0"/>
    <m/>
    <x v="1"/>
    <x v="0"/>
    <n v="2"/>
  </r>
  <r>
    <n v="30"/>
    <s v="Васенин Г.А."/>
    <x v="8"/>
    <x v="10"/>
    <d v="2015-02-27T00:00:00"/>
    <d v="2015-03-04T00:00:00"/>
    <d v="2015-03-12T00:00:00"/>
    <d v="2015-04-30T00:00:00"/>
    <x v="33"/>
    <d v="2015-05-21T00:00:00"/>
    <x v="0"/>
    <d v="2015-06-11T00:00:00"/>
    <d v="2015-12-13T00:00:00"/>
    <s v="да"/>
    <x v="2"/>
    <x v="9"/>
    <x v="0"/>
    <m/>
    <x v="1"/>
    <x v="0"/>
    <n v="2"/>
  </r>
  <r>
    <n v="31"/>
    <s v="Мезенцева О.А."/>
    <x v="8"/>
    <x v="19"/>
    <d v="2015-03-02T00:00:00"/>
    <d v="2015-03-11T00:00:00"/>
    <d v="2015-03-12T00:00:00"/>
    <d v="2015-04-30T00:00:00"/>
    <x v="33"/>
    <d v="2015-05-21T00:00:00"/>
    <x v="0"/>
    <d v="2015-06-11T00:00:00"/>
    <d v="2015-12-13T00:00:00"/>
    <s v="да"/>
    <x v="2"/>
    <x v="0"/>
    <x v="0"/>
    <m/>
    <x v="1"/>
    <x v="0"/>
    <n v="2"/>
  </r>
  <r>
    <n v="32"/>
    <s v="Воробьева Н.Ю."/>
    <x v="6"/>
    <x v="7"/>
    <d v="2015-01-19T00:00:00"/>
    <d v="2015-02-16T00:00:00"/>
    <d v="2015-03-20T00:00:00"/>
    <d v="2015-05-12T00:00:00"/>
    <x v="34"/>
    <d v="2015-06-02T00:00:00"/>
    <x v="0"/>
    <d v="2015-06-23T00:00:00"/>
    <d v="2015-12-25T00:00:00"/>
    <s v="да"/>
    <x v="2"/>
    <x v="0"/>
    <x v="0"/>
    <m/>
    <x v="1"/>
    <x v="0"/>
    <n v="2"/>
  </r>
  <r>
    <n v="33"/>
    <s v="Махнырев А.Л."/>
    <x v="3"/>
    <x v="4"/>
    <d v="2015-03-23T00:00:00"/>
    <d v="2015-03-27T00:00:00"/>
    <d v="2015-03-30T00:00:00"/>
    <d v="2015-05-27T00:00:00"/>
    <x v="35"/>
    <d v="2015-06-17T00:00:00"/>
    <x v="0"/>
    <d v="2015-07-08T00:00:00"/>
    <d v="2016-01-09T00:00:00"/>
    <s v="да"/>
    <x v="2"/>
    <x v="9"/>
    <x v="0"/>
    <m/>
    <x v="1"/>
    <x v="0"/>
    <n v="2"/>
  </r>
  <r>
    <n v="34"/>
    <s v="Полозова О.В."/>
    <x v="13"/>
    <x v="17"/>
    <d v="2015-02-27T00:00:00"/>
    <d v="2015-03-24T00:00:00"/>
    <d v="2015-04-08T00:00:00"/>
    <d v="2015-05-27T00:00:00"/>
    <x v="35"/>
    <d v="2015-06-17T00:00:00"/>
    <x v="0"/>
    <d v="2015-07-08T00:00:00"/>
    <d v="2016-01-09T00:00:00"/>
    <s v="да"/>
    <x v="2"/>
    <x v="9"/>
    <x v="0"/>
    <m/>
    <x v="1"/>
    <x v="0"/>
    <n v="2"/>
  </r>
  <r>
    <n v="35"/>
    <s v="Мичкова Ю.Д"/>
    <x v="13"/>
    <x v="17"/>
    <d v="2015-03-02T00:00:00"/>
    <d v="2015-03-24T00:00:00"/>
    <d v="2015-04-08T00:00:00"/>
    <d v="2015-05-27T00:00:00"/>
    <x v="35"/>
    <d v="2015-06-17T00:00:00"/>
    <x v="0"/>
    <d v="2015-07-08T00:00:00"/>
    <d v="2016-01-09T00:00:00"/>
    <s v="да"/>
    <x v="2"/>
    <x v="10"/>
    <x v="0"/>
    <m/>
    <x v="1"/>
    <x v="0"/>
    <n v="2"/>
  </r>
  <r>
    <n v="36"/>
    <s v="Сабирова И.А."/>
    <x v="8"/>
    <x v="10"/>
    <d v="2015-02-26T00:00:00"/>
    <d v="2015-03-04T00:00:00"/>
    <d v="2015-03-10T00:00:00"/>
    <d v="2015-05-28T00:00:00"/>
    <x v="36"/>
    <d v="2015-06-18T00:00:00"/>
    <x v="1"/>
    <d v="2015-07-09T00:00:00"/>
    <d v="2016-03-10T00:00:00"/>
    <s v="да"/>
    <x v="2"/>
    <x v="4"/>
    <x v="0"/>
    <m/>
    <x v="1"/>
    <x v="0"/>
    <n v="2"/>
  </r>
  <r>
    <n v="37"/>
    <s v="Зубкова Л.Ю."/>
    <x v="4"/>
    <x v="5"/>
    <d v="2015-04-13T00:00:00"/>
    <d v="2015-04-15T00:00:00"/>
    <d v="2015-04-16T00:00:00"/>
    <d v="2015-06-04T00:00:00"/>
    <x v="37"/>
    <d v="2015-06-25T00:00:00"/>
    <x v="0"/>
    <d v="2015-07-16T00:00:00"/>
    <d v="2016-03-17T00:00:00"/>
    <s v="да"/>
    <x v="2"/>
    <x v="9"/>
    <x v="0"/>
    <m/>
    <x v="1"/>
    <x v="0"/>
    <n v="2"/>
  </r>
  <r>
    <n v="38"/>
    <s v="Бежина И .Н."/>
    <x v="12"/>
    <x v="5"/>
    <d v="2015-03-23T00:00:00"/>
    <d v="2015-02-15T00:00:00"/>
    <d v="2015-04-23T00:00:00"/>
    <d v="2015-06-11T00:00:00"/>
    <x v="38"/>
    <d v="2015-07-02T00:00:00"/>
    <x v="0"/>
    <d v="2015-07-23T00:00:00"/>
    <d v="2016-03-24T00:00:00"/>
    <s v="да"/>
    <x v="2"/>
    <x v="0"/>
    <x v="0"/>
    <m/>
    <x v="1"/>
    <x v="0"/>
    <n v="2"/>
  </r>
  <r>
    <n v="39"/>
    <s v="Белов А.А."/>
    <x v="5"/>
    <x v="16"/>
    <d v="2015-02-04T00:00:00"/>
    <d v="2015-04-22T00:00:00"/>
    <d v="2015-04-23T00:00:00"/>
    <d v="2015-06-11T00:00:00"/>
    <x v="38"/>
    <d v="2015-07-02T00:00:00"/>
    <x v="0"/>
    <d v="2015-07-23T00:00:00"/>
    <d v="2016-03-24T00:00:00"/>
    <s v="да"/>
    <x v="2"/>
    <x v="9"/>
    <x v="0"/>
    <m/>
    <x v="1"/>
    <x v="0"/>
    <n v="2"/>
  </r>
  <r>
    <n v="40"/>
    <s v="Смородинова М.В."/>
    <x v="5"/>
    <x v="6"/>
    <d v="2015-02-04T00:00:00"/>
    <d v="2015-04-22T00:00:00"/>
    <d v="2015-04-23T00:00:00"/>
    <d v="2015-06-11T00:00:00"/>
    <x v="38"/>
    <d v="2015-07-02T00:00:00"/>
    <x v="0"/>
    <d v="2015-07-23T00:00:00"/>
    <d v="2016-03-24T00:00:00"/>
    <s v="да"/>
    <x v="2"/>
    <x v="0"/>
    <x v="0"/>
    <m/>
    <x v="1"/>
    <x v="0"/>
    <n v="2"/>
  </r>
  <r>
    <n v="41"/>
    <s v="Горнаева М.Ю."/>
    <x v="5"/>
    <x v="6"/>
    <d v="2015-03-02T00:00:00"/>
    <d v="2015-04-22T00:00:00"/>
    <d v="2015-04-23T00:00:00"/>
    <d v="2015-06-11T00:00:00"/>
    <x v="38"/>
    <d v="2015-07-02T00:00:00"/>
    <x v="0"/>
    <d v="2015-07-23T00:00:00"/>
    <d v="2016-03-24T00:00:00"/>
    <s v="да"/>
    <x v="2"/>
    <x v="9"/>
    <x v="0"/>
    <m/>
    <x v="1"/>
    <x v="0"/>
    <n v="2"/>
  </r>
  <r>
    <n v="42"/>
    <s v="Баранова О.Н."/>
    <x v="7"/>
    <x v="18"/>
    <d v="2015-04-13T00:00:00"/>
    <d v="2015-04-22T00:00:00"/>
    <d v="2015-04-23T00:00:00"/>
    <d v="2015-06-11T00:00:00"/>
    <x v="38"/>
    <d v="2015-07-02T00:00:00"/>
    <x v="0"/>
    <d v="2015-07-23T00:00:00"/>
    <d v="2016-03-24T00:00:00"/>
    <s v="да"/>
    <x v="2"/>
    <x v="9"/>
    <x v="0"/>
    <m/>
    <x v="1"/>
    <x v="0"/>
    <n v="2"/>
  </r>
  <r>
    <n v="43"/>
    <s v="Абрамов Р.В."/>
    <x v="8"/>
    <x v="10"/>
    <d v="2015-04-17T00:00:00"/>
    <d v="2015-04-22T00:00:00"/>
    <d v="2015-04-23T00:00:00"/>
    <d v="2015-06-11T00:00:00"/>
    <x v="38"/>
    <d v="2015-07-02T00:00:00"/>
    <x v="0"/>
    <d v="2015-07-23T00:00:00"/>
    <d v="2016-03-24T00:00:00"/>
    <s v="да"/>
    <x v="2"/>
    <x v="0"/>
    <x v="0"/>
    <m/>
    <x v="1"/>
    <x v="0"/>
    <n v="2"/>
  </r>
  <r>
    <n v="44"/>
    <s v="Сызранова Г.Ю."/>
    <x v="6"/>
    <x v="7"/>
    <d v="2015-02-17T00:00:00"/>
    <d v="2015-02-16T00:00:00"/>
    <d v="2015-04-28T00:00:00"/>
    <d v="2015-06-16T00:00:00"/>
    <x v="39"/>
    <d v="2015-07-07T00:00:00"/>
    <x v="0"/>
    <d v="2015-07-28T00:00:00"/>
    <d v="2016-03-29T00:00:00"/>
    <s v="да"/>
    <x v="2"/>
    <x v="0"/>
    <x v="0"/>
    <m/>
    <x v="1"/>
    <x v="0"/>
    <n v="2"/>
  </r>
  <r>
    <n v="45"/>
    <s v="Хлупина М.А."/>
    <x v="6"/>
    <x v="7"/>
    <d v="2015-02-17T00:00:00"/>
    <d v="2015-02-16T00:00:00"/>
    <d v="2015-04-28T00:00:00"/>
    <d v="2015-06-16T00:00:00"/>
    <x v="39"/>
    <d v="2015-07-07T00:00:00"/>
    <x v="0"/>
    <d v="2015-07-28T00:00:00"/>
    <d v="2016-03-29T00:00:00"/>
    <s v="да"/>
    <x v="2"/>
    <x v="0"/>
    <x v="0"/>
    <m/>
    <x v="1"/>
    <x v="0"/>
    <n v="2"/>
  </r>
  <r>
    <n v="46"/>
    <s v="Шведов Д.Н."/>
    <x v="8"/>
    <x v="19"/>
    <d v="2015-04-21T00:00:00"/>
    <d v="2015-04-28T00:00:00"/>
    <d v="2015-04-30T00:00:00"/>
    <d v="2015-06-18T00:00:00"/>
    <x v="40"/>
    <d v="2015-07-09T00:00:00"/>
    <x v="0"/>
    <d v="2015-07-30T00:00:00"/>
    <d v="2016-04-01T00:00:00"/>
    <s v="да"/>
    <x v="2"/>
    <x v="0"/>
    <x v="0"/>
    <m/>
    <x v="1"/>
    <x v="0"/>
    <n v="2"/>
  </r>
  <r>
    <n v="1"/>
    <s v="Борботько Л.А."/>
    <x v="7"/>
    <x v="18"/>
    <d v="2015-02-17T00:00:00"/>
    <d v="2015-06-10T00:00:00"/>
    <d v="2015-06-10T00:00:00"/>
    <d v="2015-09-10T00:00:00"/>
    <x v="41"/>
    <d v="2015-10-01T00:00:00"/>
    <x v="0"/>
    <d v="2015-10-22T00:00:00"/>
    <d v="2016-04-23T00:00:00"/>
    <s v="да"/>
    <x v="6"/>
    <x v="0"/>
    <x v="0"/>
    <m/>
    <x v="1"/>
    <x v="0"/>
    <n v="1"/>
  </r>
  <r>
    <n v="2"/>
    <s v="Куракина С.Н."/>
    <x v="7"/>
    <x v="18"/>
    <d v="2015-05-25T00:00:00"/>
    <d v="2015-06-10T00:00:00"/>
    <d v="2015-06-11T00:00:00"/>
    <d v="2015-09-10T00:00:00"/>
    <x v="41"/>
    <d v="2015-10-01T00:00:00"/>
    <x v="0"/>
    <d v="2015-10-22T00:00:00"/>
    <d v="2016-04-23T00:00:00"/>
    <s v="да"/>
    <x v="2"/>
    <x v="11"/>
    <x v="0"/>
    <m/>
    <x v="1"/>
    <x v="0"/>
    <n v="1"/>
  </r>
  <r>
    <n v="3"/>
    <s v="Рыбакова Е.А."/>
    <x v="7"/>
    <x v="9"/>
    <d v="2015-05-25T00:00:00"/>
    <d v="2015-06-10T00:00:00"/>
    <d v="2015-07-23T00:00:00"/>
    <d v="2015-09-10T00:00:00"/>
    <x v="41"/>
    <d v="2015-10-01T00:00:00"/>
    <x v="0"/>
    <d v="2015-10-22T00:00:00"/>
    <d v="2016-04-23T00:00:00"/>
    <s v="да"/>
    <x v="2"/>
    <x v="4"/>
    <x v="0"/>
    <m/>
    <x v="1"/>
    <x v="0"/>
    <n v="1"/>
  </r>
  <r>
    <n v="4"/>
    <s v="Цыпленкова Е.С"/>
    <x v="8"/>
    <x v="10"/>
    <d v="2015-04-13T00:00:00"/>
    <d v="2015-06-17T00:00:00"/>
    <d v="2015-06-22T00:00:00"/>
    <d v="2015-09-10T00:00:00"/>
    <x v="41"/>
    <d v="2015-10-01T00:00:00"/>
    <x v="0"/>
    <d v="2015-10-22T00:00:00"/>
    <d v="2016-04-23T00:00:00"/>
    <s v="да"/>
    <x v="6"/>
    <x v="4"/>
    <x v="0"/>
    <m/>
    <x v="1"/>
    <x v="0"/>
    <n v="1"/>
  </r>
  <r>
    <n v="5"/>
    <s v="Мосина Е.И."/>
    <x v="8"/>
    <x v="10"/>
    <d v="2015-04-17T00:00:00"/>
    <d v="2015-06-17T00:00:00"/>
    <d v="2015-06-17T00:00:00"/>
    <d v="2015-09-10T00:00:00"/>
    <x v="41"/>
    <d v="2015-10-01T00:00:00"/>
    <x v="0"/>
    <d v="2015-10-22T00:00:00"/>
    <d v="2016-04-23T00:00:00"/>
    <s v="да"/>
    <x v="6"/>
    <x v="9"/>
    <x v="0"/>
    <m/>
    <x v="1"/>
    <x v="0"/>
    <n v="1"/>
  </r>
  <r>
    <n v="6"/>
    <s v="Колесникова Е.С."/>
    <x v="8"/>
    <x v="10"/>
    <d v="2015-06-18T00:00:00"/>
    <d v="2015-06-22T00:00:00"/>
    <d v="2015-06-23T00:00:00"/>
    <d v="2015-09-10T00:00:00"/>
    <x v="41"/>
    <d v="2015-10-01T00:00:00"/>
    <x v="0"/>
    <d v="2015-10-22T00:00:00"/>
    <d v="2016-04-23T00:00:00"/>
    <s v="да"/>
    <x v="2"/>
    <x v="4"/>
    <x v="0"/>
    <m/>
    <x v="1"/>
    <x v="0"/>
    <n v="1"/>
  </r>
  <r>
    <n v="7"/>
    <s v="Бурцева Е.Е."/>
    <x v="3"/>
    <x v="4"/>
    <d v="2015-06-05T00:00:00"/>
    <d v="2015-06-22T00:00:00"/>
    <d v="2015-06-27T00:00:00"/>
    <d v="2015-09-23T00:00:00"/>
    <x v="42"/>
    <d v="2015-10-14T00:00:00"/>
    <x v="0"/>
    <d v="2015-11-04T00:00:00"/>
    <d v="2016-05-06T00:00:00"/>
    <s v="да"/>
    <x v="2"/>
    <x v="0"/>
    <x v="0"/>
    <m/>
    <x v="1"/>
    <x v="0"/>
    <n v="1"/>
  </r>
  <r>
    <n v="8"/>
    <s v="Макаренков М.В."/>
    <x v="3"/>
    <x v="20"/>
    <d v="2015-06-05T00:00:00"/>
    <d v="2015-06-22T00:00:00"/>
    <d v="2015-06-27T00:00:00"/>
    <d v="2015-09-23T00:00:00"/>
    <x v="42"/>
    <d v="2015-10-14T00:00:00"/>
    <x v="0"/>
    <d v="2015-11-04T00:00:00"/>
    <d v="2016-05-06T00:00:00"/>
    <s v="да"/>
    <x v="2"/>
    <x v="0"/>
    <x v="0"/>
    <m/>
    <x v="1"/>
    <x v="0"/>
    <n v="1"/>
  </r>
  <r>
    <n v="9"/>
    <s v="Федосеева М.В."/>
    <x v="12"/>
    <x v="5"/>
    <d v="2015-06-16T00:00:00"/>
    <d v="2015-07-08T00:00:00"/>
    <d v="2015-07-10T00:00:00"/>
    <d v="2015-09-24T00:00:00"/>
    <x v="43"/>
    <d v="2015-10-15T00:00:00"/>
    <x v="0"/>
    <d v="2015-11-05T00:00:00"/>
    <d v="2016-05-07T00:00:00"/>
    <s v="да"/>
    <x v="2"/>
    <x v="0"/>
    <x v="0"/>
    <m/>
    <x v="1"/>
    <x v="0"/>
    <n v="1"/>
  </r>
  <r>
    <n v="10"/>
    <s v="Соколова О.В."/>
    <x v="12"/>
    <x v="5"/>
    <d v="2015-06-18T00:00:00"/>
    <d v="2015-07-08T00:00:00"/>
    <d v="2015-07-09T00:00:00"/>
    <d v="2015-09-24T00:00:00"/>
    <x v="43"/>
    <d v="2015-10-15T00:00:00"/>
    <x v="0"/>
    <d v="2015-11-05T00:00:00"/>
    <d v="2016-05-07T00:00:00"/>
    <s v="да"/>
    <x v="2"/>
    <x v="0"/>
    <x v="0"/>
    <m/>
    <x v="1"/>
    <x v="0"/>
    <n v="1"/>
  </r>
  <r>
    <n v="11"/>
    <s v="Ефимова Н.С"/>
    <x v="5"/>
    <x v="16"/>
    <d v="2015-03-02T00:00:00"/>
    <d v="2015-04-22T00:00:00"/>
    <d v="2015-04-25T00:00:00"/>
    <d v="2015-09-24T00:00:00"/>
    <x v="43"/>
    <d v="2015-10-15T00:00:00"/>
    <x v="1"/>
    <d v="2015-11-05T00:00:00"/>
    <d v="2016-10-07T00:00:00"/>
    <m/>
    <x v="4"/>
    <x v="4"/>
    <x v="0"/>
    <m/>
    <x v="1"/>
    <x v="0"/>
    <n v="1"/>
  </r>
  <r>
    <n v="12"/>
    <s v="Носков С.А."/>
    <x v="8"/>
    <x v="10"/>
    <d v="2015-07-06T00:00:00"/>
    <d v="2015-07-10T00:00:00"/>
    <d v="2015-07-14T00:00:00"/>
    <d v="2015-10-08T00:00:00"/>
    <x v="44"/>
    <d v="2015-10-29T00:00:00"/>
    <x v="0"/>
    <d v="2015-11-19T00:00:00"/>
    <d v="2016-05-21T00:00:00"/>
    <s v="да"/>
    <x v="2"/>
    <x v="1"/>
    <x v="0"/>
    <m/>
    <x v="1"/>
    <x v="0"/>
    <n v="1"/>
  </r>
  <r>
    <n v="13"/>
    <s v="Хмелёва Е.П."/>
    <x v="8"/>
    <x v="10"/>
    <d v="2015-07-06T00:00:00"/>
    <d v="2015-07-10T00:00:00"/>
    <d v="2015-07-14T00:00:00"/>
    <d v="2015-10-08T00:00:00"/>
    <x v="44"/>
    <d v="2015-10-29T00:00:00"/>
    <x v="0"/>
    <d v="2015-11-19T00:00:00"/>
    <d v="2016-05-21T00:00:00"/>
    <s v="да"/>
    <x v="2"/>
    <x v="1"/>
    <x v="0"/>
    <m/>
    <x v="1"/>
    <x v="0"/>
    <n v="1"/>
  </r>
  <r>
    <n v="14"/>
    <s v="Герасимова Е.К"/>
    <x v="12"/>
    <x v="5"/>
    <d v="2015-06-16T00:00:00"/>
    <d v="2015-07-08T00:00:00"/>
    <d v="2015-07-09T00:00:00"/>
    <d v="2015-10-29T00:00:00"/>
    <x v="45"/>
    <d v="2015-11-19T00:00:00"/>
    <x v="0"/>
    <d v="2015-12-10T00:00:00"/>
    <d v="2016-09-11T00:00:00"/>
    <s v="да"/>
    <x v="2"/>
    <x v="2"/>
    <x v="0"/>
    <m/>
    <x v="1"/>
    <x v="0"/>
    <n v="1"/>
  </r>
  <r>
    <n v="15"/>
    <s v="Гордеев А.В."/>
    <x v="12"/>
    <x v="5"/>
    <d v="2015-06-17T00:00:00"/>
    <d v="2015-07-08T00:00:00"/>
    <d v="2015-07-10T00:00:00"/>
    <d v="2015-10-29T00:00:00"/>
    <x v="45"/>
    <d v="2015-11-19T00:00:00"/>
    <x v="0"/>
    <d v="2015-12-10T00:00:00"/>
    <d v="2016-09-11T00:00:00"/>
    <s v="да"/>
    <x v="2"/>
    <x v="0"/>
    <x v="0"/>
    <m/>
    <x v="1"/>
    <x v="0"/>
    <n v="1"/>
  </r>
  <r>
    <n v="16"/>
    <s v="Димитрова Е.Н."/>
    <x v="3"/>
    <x v="4"/>
    <d v="2015-06-25T00:00:00"/>
    <d v="2015-09-07T00:00:00"/>
    <d v="2015-09-08T00:00:00"/>
    <d v="2015-11-04T00:00:00"/>
    <x v="46"/>
    <d v="2015-11-25T00:00:00"/>
    <x v="0"/>
    <d v="2015-12-16T00:00:00"/>
    <d v="2016-09-17T00:00:00"/>
    <s v="да"/>
    <x v="2"/>
    <x v="0"/>
    <x v="0"/>
    <m/>
    <x v="1"/>
    <x v="0"/>
    <n v="1"/>
  </r>
  <r>
    <n v="17"/>
    <s v="Антонова Н.В."/>
    <x v="7"/>
    <x v="18"/>
    <d v="2015-09-07T00:00:00"/>
    <d v="2015-09-16T00:00:00"/>
    <d v="2015-09-16T00:00:00"/>
    <d v="2015-11-05T00:00:00"/>
    <x v="47"/>
    <d v="2015-11-26T00:00:00"/>
    <x v="0"/>
    <d v="2015-12-17T00:00:00"/>
    <d v="2016-09-18T00:00:00"/>
    <s v="да"/>
    <x v="2"/>
    <x v="0"/>
    <x v="0"/>
    <m/>
    <x v="1"/>
    <x v="0"/>
    <n v="1"/>
  </r>
  <r>
    <n v="18"/>
    <s v="Соседова В.С."/>
    <x v="7"/>
    <x v="9"/>
    <d v="2015-09-07T00:00:00"/>
    <d v="2015-09-16T00:00:00"/>
    <d v="2015-09-16T00:00:00"/>
    <d v="2015-11-05T00:00:00"/>
    <x v="47"/>
    <d v="2015-11-26T00:00:00"/>
    <x v="0"/>
    <d v="2015-12-17T00:00:00"/>
    <d v="2016-09-18T00:00:00"/>
    <s v="да"/>
    <x v="2"/>
    <x v="0"/>
    <x v="0"/>
    <m/>
    <x v="1"/>
    <x v="0"/>
    <n v="1"/>
  </r>
  <r>
    <n v="19"/>
    <s v="Чукарькова О.В."/>
    <x v="7"/>
    <x v="9"/>
    <d v="2015-09-08T00:00:00"/>
    <d v="2015-09-16T00:00:00"/>
    <d v="2015-09-18T00:00:00"/>
    <d v="2015-11-05T00:00:00"/>
    <x v="47"/>
    <d v="2015-11-26T00:00:00"/>
    <x v="0"/>
    <d v="2015-12-17T00:00:00"/>
    <d v="2016-09-18T00:00:00"/>
    <s v="да"/>
    <x v="2"/>
    <x v="2"/>
    <x v="0"/>
    <m/>
    <x v="1"/>
    <x v="0"/>
    <n v="1"/>
  </r>
  <r>
    <n v="20"/>
    <s v="Постольник Ю.А."/>
    <x v="8"/>
    <x v="10"/>
    <d v="2015-09-07T00:00:00"/>
    <d v="2015-09-16T00:00:00"/>
    <d v="2015-09-16T00:00:00"/>
    <d v="2015-11-05T00:00:00"/>
    <x v="47"/>
    <d v="2015-11-26T00:00:00"/>
    <x v="0"/>
    <d v="2015-12-17T00:00:00"/>
    <d v="2016-09-18T00:00:00"/>
    <s v="да"/>
    <x v="2"/>
    <x v="4"/>
    <x v="0"/>
    <m/>
    <x v="1"/>
    <x v="0"/>
    <n v="1"/>
  </r>
  <r>
    <n v="21"/>
    <s v="Гришина Т.С."/>
    <x v="8"/>
    <x v="10"/>
    <d v="2015-09-08T00:00:00"/>
    <d v="2015-09-16T00:00:00"/>
    <d v="2015-09-16T00:00:00"/>
    <d v="2015-11-05T00:00:00"/>
    <x v="47"/>
    <d v="2015-11-26T00:00:00"/>
    <x v="0"/>
    <d v="2015-12-17T00:00:00"/>
    <d v="2016-09-18T00:00:00"/>
    <s v="да"/>
    <x v="2"/>
    <x v="2"/>
    <x v="0"/>
    <m/>
    <x v="1"/>
    <x v="0"/>
    <n v="1"/>
  </r>
  <r>
    <n v="22"/>
    <s v="Вайсвалавичене В.Ю"/>
    <x v="8"/>
    <x v="10"/>
    <d v="2015-09-10T00:00:00"/>
    <d v="2015-09-16T00:00:00"/>
    <d v="2015-09-16T00:00:00"/>
    <d v="2015-11-05T00:00:00"/>
    <x v="47"/>
    <d v="2015-11-26T00:00:00"/>
    <x v="0"/>
    <d v="2015-12-17T00:00:00"/>
    <d v="2016-09-18T00:00:00"/>
    <s v="да"/>
    <x v="2"/>
    <x v="3"/>
    <x v="0"/>
    <m/>
    <x v="1"/>
    <x v="0"/>
    <n v="1"/>
  </r>
  <r>
    <n v="23"/>
    <s v="Ефремова Л.В."/>
    <x v="6"/>
    <x v="7"/>
    <d v="2015-06-25T00:00:00"/>
    <d v="2015-09-14T00:00:00"/>
    <d v="2015-09-17T00:00:00"/>
    <d v="2015-11-17T00:00:00"/>
    <x v="48"/>
    <d v="2015-12-08T00:00:00"/>
    <x v="0"/>
    <d v="2015-12-29T00:00:00"/>
    <d v="2016-09-30T00:00:00"/>
    <s v="да"/>
    <x v="2"/>
    <x v="0"/>
    <x v="0"/>
    <m/>
    <x v="1"/>
    <x v="0"/>
    <n v="1"/>
  </r>
  <r>
    <n v="24"/>
    <s v="Петрова О.О."/>
    <x v="6"/>
    <x v="7"/>
    <d v="2015-06-25T00:00:00"/>
    <d v="2015-09-14T00:00:00"/>
    <d v="2015-09-17T00:00:00"/>
    <d v="2015-11-17T00:00:00"/>
    <x v="48"/>
    <d v="2015-12-08T00:00:00"/>
    <x v="0"/>
    <d v="2015-12-29T00:00:00"/>
    <d v="2016-09-30T00:00:00"/>
    <s v="да"/>
    <x v="2"/>
    <x v="0"/>
    <x v="0"/>
    <m/>
    <x v="1"/>
    <x v="0"/>
    <n v="1"/>
  </r>
  <r>
    <n v="27"/>
    <s v="Машошина В.С."/>
    <x v="7"/>
    <x v="9"/>
    <d v="2015-09-18T00:00:00"/>
    <d v="2015-09-29T00:00:00"/>
    <d v="2015-10-01T00:00:00"/>
    <d v="2015-11-19T00:00:00"/>
    <x v="49"/>
    <d v="2015-12-10T00:00:00"/>
    <x v="0"/>
    <d v="2015-12-31T00:00:00"/>
    <d v="2016-10-02T00:00:00"/>
    <s v="да"/>
    <x v="2"/>
    <x v="6"/>
    <x v="0"/>
    <m/>
    <x v="1"/>
    <x v="0"/>
    <n v="1"/>
  </r>
  <r>
    <n v="28"/>
    <s v="Абдульмянова Д.Р."/>
    <x v="7"/>
    <x v="18"/>
    <d v="2015-09-21T00:00:00"/>
    <d v="2015-09-29T00:00:00"/>
    <d v="2015-10-01T00:00:00"/>
    <d v="2015-11-19T00:00:00"/>
    <x v="49"/>
    <d v="2015-12-10T00:00:00"/>
    <x v="0"/>
    <d v="2015-12-31T00:00:00"/>
    <d v="2016-10-02T00:00:00"/>
    <s v="да"/>
    <x v="2"/>
    <x v="6"/>
    <x v="0"/>
    <m/>
    <x v="1"/>
    <x v="0"/>
    <n v="1"/>
  </r>
  <r>
    <n v="29"/>
    <s v="Ерофеева М.А"/>
    <x v="5"/>
    <x v="16"/>
    <d v="2015-06-22T00:00:00"/>
    <d v="2015-09-03T00:00:00"/>
    <d v="2015-09-03T00:00:00"/>
    <d v="2015-11-26T00:00:00"/>
    <x v="50"/>
    <d v="2015-12-17T00:00:00"/>
    <x v="1"/>
    <d v="2016-01-07T00:00:00"/>
    <d v="2016-12-09T00:00:00"/>
    <s v="да"/>
    <x v="2"/>
    <x v="2"/>
    <x v="0"/>
    <m/>
    <x v="1"/>
    <x v="0"/>
    <n v="1"/>
  </r>
  <r>
    <n v="30"/>
    <s v="Козлова М.А."/>
    <x v="8"/>
    <x v="10"/>
    <d v="2015-09-25T00:00:00"/>
    <d v="2015-09-07T00:00:00"/>
    <d v="2015-10-08T00:00:00"/>
    <d v="2015-11-26T00:00:00"/>
    <x v="50"/>
    <d v="2015-12-17T00:00:00"/>
    <x v="0"/>
    <d v="2016-01-07T00:00:00"/>
    <d v="2016-10-09T00:00:00"/>
    <s v="да"/>
    <x v="2"/>
    <x v="6"/>
    <x v="0"/>
    <m/>
    <x v="1"/>
    <x v="0"/>
    <n v="1"/>
  </r>
  <r>
    <n v="31"/>
    <s v="Пронина Н.И."/>
    <x v="8"/>
    <x v="10"/>
    <d v="2015-09-25T00:00:00"/>
    <d v="2015-09-07T00:00:00"/>
    <d v="2015-10-08T00:00:00"/>
    <d v="2015-11-26T00:00:00"/>
    <x v="50"/>
    <d v="2015-12-17T00:00:00"/>
    <x v="0"/>
    <d v="2016-01-07T00:00:00"/>
    <d v="2016-10-09T00:00:00"/>
    <s v="да"/>
    <x v="2"/>
    <x v="6"/>
    <x v="0"/>
    <m/>
    <x v="1"/>
    <x v="0"/>
    <n v="1"/>
  </r>
  <r>
    <n v="32"/>
    <s v="Язепова О.В."/>
    <x v="8"/>
    <x v="10"/>
    <d v="2015-09-25T00:00:00"/>
    <d v="2015-09-07T00:00:00"/>
    <d v="2015-10-08T00:00:00"/>
    <d v="2015-11-26T00:00:00"/>
    <x v="50"/>
    <d v="2015-12-17T00:00:00"/>
    <x v="0"/>
    <d v="2016-01-07T00:00:00"/>
    <d v="2016-10-09T00:00:00"/>
    <s v="да"/>
    <x v="2"/>
    <x v="6"/>
    <x v="0"/>
    <m/>
    <x v="1"/>
    <x v="0"/>
    <n v="1"/>
  </r>
  <r>
    <n v="33"/>
    <s v="Куприянов А.В."/>
    <x v="3"/>
    <x v="20"/>
    <d v="2015-10-05T00:00:00"/>
    <d v="2015-10-13T00:00:00"/>
    <d v="2015-10-14T00:00:00"/>
    <d v="2015-12-02T00:00:00"/>
    <x v="51"/>
    <d v="2015-12-23T00:00:00"/>
    <x v="0"/>
    <d v="2016-01-13T00:00:00"/>
    <d v="2016-10-15T00:00:00"/>
    <s v="да"/>
    <x v="2"/>
    <x v="2"/>
    <x v="0"/>
    <m/>
    <x v="1"/>
    <x v="0"/>
    <n v="1"/>
  </r>
  <r>
    <n v="34"/>
    <s v="Иванова В.Г."/>
    <x v="7"/>
    <x v="9"/>
    <d v="2015-10-01T00:00:00"/>
    <d v="2015-10-13T00:00:00"/>
    <d v="2015-10-15T00:00:00"/>
    <d v="2015-12-03T00:00:00"/>
    <x v="52"/>
    <d v="2015-12-24T00:00:00"/>
    <x v="0"/>
    <d v="2016-01-14T00:00:00"/>
    <d v="2016-10-16T00:00:00"/>
    <s v="да"/>
    <x v="2"/>
    <x v="0"/>
    <x v="0"/>
    <m/>
    <x v="1"/>
    <x v="0"/>
    <n v="1"/>
  </r>
  <r>
    <n v="35"/>
    <s v="Лукошус О.Г."/>
    <x v="7"/>
    <x v="18"/>
    <d v="2015-10-02T00:00:00"/>
    <d v="2015-10-13T00:00:00"/>
    <d v="2015-10-15T00:00:00"/>
    <d v="2015-12-03T00:00:00"/>
    <x v="52"/>
    <d v="2015-12-24T00:00:00"/>
    <x v="0"/>
    <d v="2016-01-14T00:00:00"/>
    <d v="2016-10-16T00:00:00"/>
    <s v="да"/>
    <x v="2"/>
    <x v="3"/>
    <x v="0"/>
    <m/>
    <x v="1"/>
    <x v="0"/>
    <n v="1"/>
  </r>
  <r>
    <n v="36"/>
    <s v="Мюллер К."/>
    <x v="7"/>
    <x v="9"/>
    <d v="2015-10-02T00:00:00"/>
    <d v="2015-10-13T00:00:00"/>
    <d v="2015-10-15T00:00:00"/>
    <d v="2015-12-03T00:00:00"/>
    <x v="52"/>
    <d v="2015-12-24T00:00:00"/>
    <x v="0"/>
    <d v="2016-01-14T00:00:00"/>
    <d v="2016-10-16T00:00:00"/>
    <s v="да"/>
    <x v="2"/>
    <x v="4"/>
    <x v="0"/>
    <m/>
    <x v="1"/>
    <x v="0"/>
    <n v="1"/>
  </r>
  <r>
    <n v="37"/>
    <s v="Красина М.Р."/>
    <x v="6"/>
    <x v="8"/>
    <d v="2015-09-10T00:00:00"/>
    <d v="2015-10-12T00:00:00"/>
    <d v="2015-10-14T00:00:00"/>
    <d v="2015-12-08T00:00:00"/>
    <x v="53"/>
    <d v="2015-12-29T00:00:00"/>
    <x v="0"/>
    <d v="2016-01-19T00:00:00"/>
    <d v="2016-10-21T00:00:00"/>
    <s v="да"/>
    <x v="2"/>
    <x v="2"/>
    <x v="0"/>
    <m/>
    <x v="1"/>
    <x v="0"/>
    <n v="1"/>
  </r>
  <r>
    <n v="38"/>
    <s v="Лушина А.А."/>
    <x v="4"/>
    <x v="5"/>
    <d v="2015-10-08T00:00:00"/>
    <d v="2015-10-19T00:00:00"/>
    <d v="2015-10-22T00:00:00"/>
    <d v="2015-12-10T00:00:00"/>
    <x v="54"/>
    <d v="2015-12-31T00:00:00"/>
    <x v="0"/>
    <d v="2016-01-21T00:00:00"/>
    <d v="2016-10-23T00:00:00"/>
    <s v="да"/>
    <x v="2"/>
    <x v="9"/>
    <x v="0"/>
    <m/>
    <x v="1"/>
    <x v="0"/>
    <n v="1"/>
  </r>
  <r>
    <n v="39"/>
    <s v="Бурлакова И.И."/>
    <x v="5"/>
    <x v="16"/>
    <d v="2015-06-22T00:00:00"/>
    <d v="2015-09-03T00:00:00"/>
    <d v="2015-09-03T00:00:00"/>
    <d v="2015-12-10T00:00:00"/>
    <x v="54"/>
    <d v="2015-12-31T00:00:00"/>
    <x v="1"/>
    <d v="2016-01-21T00:00:00"/>
    <d v="2016-12-23T00:00:00"/>
    <s v="да"/>
    <x v="6"/>
    <x v="2"/>
    <x v="0"/>
    <m/>
    <x v="1"/>
    <x v="0"/>
    <n v="1"/>
  </r>
  <r>
    <n v="40"/>
    <s v="Ершкова Е.В."/>
    <x v="8"/>
    <x v="10"/>
    <d v="2015-10-05T00:00:00"/>
    <d v="2015-10-19T00:00:00"/>
    <d v="2015-10-22T00:00:00"/>
    <d v="2015-12-10T00:00:00"/>
    <x v="54"/>
    <d v="2015-12-31T00:00:00"/>
    <x v="0"/>
    <d v="2016-01-21T00:00:00"/>
    <d v="2016-10-23T00:00:00"/>
    <s v="да"/>
    <x v="6"/>
    <x v="1"/>
    <x v="0"/>
    <m/>
    <x v="1"/>
    <x v="0"/>
    <n v="1"/>
  </r>
  <r>
    <n v="41"/>
    <s v="Лотоненко А.А."/>
    <x v="8"/>
    <x v="10"/>
    <d v="2015-10-14T00:00:00"/>
    <d v="2015-10-19T00:00:00"/>
    <d v="2015-10-22T00:00:00"/>
    <d v="2015-12-10T00:00:00"/>
    <x v="54"/>
    <d v="2015-12-31T00:00:00"/>
    <x v="0"/>
    <d v="2016-01-21T00:00:00"/>
    <d v="2016-10-23T00:00:00"/>
    <s v="да"/>
    <x v="2"/>
    <x v="2"/>
    <x v="0"/>
    <m/>
    <x v="1"/>
    <x v="0"/>
    <n v="1"/>
  </r>
  <r>
    <n v="1"/>
    <s v="Борисевич С.А."/>
    <x v="8"/>
    <x v="19"/>
    <d v="2015-09-25T00:00:00"/>
    <d v="2015-10-07T00:00:00"/>
    <d v="2015-10-11T00:00:00"/>
    <d v="2015-12-29T00:00:00"/>
    <x v="55"/>
    <d v="2016-01-19T00:00:00"/>
    <x v="1"/>
    <d v="2016-02-09T00:00:00"/>
    <d v="2017-01-11T00:00:00"/>
    <m/>
    <x v="7"/>
    <x v="1"/>
    <x v="0"/>
    <m/>
    <x v="1"/>
    <x v="0"/>
    <n v="2"/>
  </r>
  <r>
    <n v="2"/>
    <s v="Детушев И.В."/>
    <x v="12"/>
    <x v="5"/>
    <d v="2015-09-02T00:00:00"/>
    <d v="2015-10-07T00:00:00"/>
    <d v="2015-10-12T00:00:00"/>
    <d v="2016-01-07T00:00:00"/>
    <x v="56"/>
    <d v="2016-01-28T00:00:00"/>
    <x v="0"/>
    <d v="2016-02-18T00:00:00"/>
    <d v="2016-11-20T00:00:00"/>
    <s v="да"/>
    <x v="2"/>
    <x v="0"/>
    <x v="0"/>
    <m/>
    <x v="1"/>
    <x v="0"/>
    <n v="2"/>
  </r>
  <r>
    <n v="3"/>
    <s v="Бежевец Д.А."/>
    <x v="5"/>
    <x v="6"/>
    <d v="2015-10-27T00:00:00"/>
    <d v="2015-11-19T00:00:00"/>
    <d v="2015-11-24T00:00:00"/>
    <d v="2016-01-14T00:00:00"/>
    <x v="57"/>
    <d v="2016-02-04T00:00:00"/>
    <x v="0"/>
    <d v="2016-02-25T00:00:00"/>
    <d v="2016-11-27T00:00:00"/>
    <s v="да"/>
    <x v="2"/>
    <x v="0"/>
    <x v="0"/>
    <m/>
    <x v="1"/>
    <x v="0"/>
    <n v="2"/>
  </r>
  <r>
    <n v="4"/>
    <s v="Евграфова Е.В."/>
    <x v="5"/>
    <x v="16"/>
    <d v="2015-10-27T00:00:00"/>
    <d v="2015-11-19T00:00:00"/>
    <d v="2015-11-24T00:00:00"/>
    <d v="2016-01-14T00:00:00"/>
    <x v="57"/>
    <d v="2016-02-04T00:00:00"/>
    <x v="0"/>
    <d v="2016-02-25T00:00:00"/>
    <d v="2016-11-27T00:00:00"/>
    <s v="да"/>
    <x v="2"/>
    <x v="3"/>
    <x v="6"/>
    <s v="ок.срока"/>
    <x v="1"/>
    <x v="0"/>
    <n v="2"/>
  </r>
  <r>
    <n v="5"/>
    <s v="Бородина С.Н."/>
    <x v="14"/>
    <x v="21"/>
    <d v="2015-11-13T00:00:00"/>
    <d v="2015-12-14T00:00:00"/>
    <d v="2015-12-24T00:00:00"/>
    <d v="2016-02-11T00:00:00"/>
    <x v="58"/>
    <d v="2016-03-03T00:00:00"/>
    <x v="0"/>
    <d v="2016-03-24T00:00:00"/>
    <d v="2016-12-24T00:00:00"/>
    <s v="да"/>
    <x v="2"/>
    <x v="0"/>
    <x v="0"/>
    <m/>
    <x v="1"/>
    <x v="0"/>
    <n v="2"/>
  </r>
  <r>
    <n v="6"/>
    <s v="Журавлева А.П."/>
    <x v="14"/>
    <x v="22"/>
    <d v="2015-11-13T00:00:00"/>
    <d v="2015-12-14T00:00:00"/>
    <d v="2015-12-24T00:00:00"/>
    <d v="2016-02-11T00:00:00"/>
    <x v="58"/>
    <d v="2016-03-03T00:00:00"/>
    <x v="0"/>
    <d v="2016-03-24T00:00:00"/>
    <d v="2016-12-24T00:00:00"/>
    <s v="да"/>
    <x v="2"/>
    <x v="6"/>
    <x v="7"/>
    <s v="ок.срока"/>
    <x v="1"/>
    <x v="0"/>
    <n v="2"/>
  </r>
  <r>
    <n v="7"/>
    <s v="Шишкин К.Г."/>
    <x v="14"/>
    <x v="22"/>
    <d v="2015-11-13T00:00:00"/>
    <d v="2015-12-14T00:00:00"/>
    <d v="2015-12-24T00:00:00"/>
    <d v="2016-01-27T00:00:00"/>
    <x v="58"/>
    <d v="2016-03-03T00:00:00"/>
    <x v="0"/>
    <d v="2016-03-24T00:00:00"/>
    <d v="2016-12-24T00:00:00"/>
    <s v="да"/>
    <x v="2"/>
    <x v="2"/>
    <x v="7"/>
    <s v="ок.срока"/>
    <x v="1"/>
    <x v="0"/>
    <n v="2"/>
  </r>
  <r>
    <n v="8"/>
    <s v="Камень М.Е."/>
    <x v="5"/>
    <x v="6"/>
    <d v="2015-11-25T00:00:00"/>
    <d v="2015-12-23T00:00:00"/>
    <d v="2015-12-25T00:00:00"/>
    <d v="2016-02-18T00:00:00"/>
    <x v="59"/>
    <d v="2016-03-10T00:00:00"/>
    <x v="0"/>
    <d v="2016-04-06T00:00:00"/>
    <d v="2017-01-02T00:00:00"/>
    <m/>
    <x v="5"/>
    <x v="0"/>
    <x v="0"/>
    <m/>
    <x v="1"/>
    <x v="0"/>
    <n v="2"/>
  </r>
  <r>
    <n v="9"/>
    <s v="Салихов С.В."/>
    <x v="12"/>
    <x v="5"/>
    <d v="2016-01-14T00:00:00"/>
    <d v="2016-01-27T00:00:00"/>
    <d v="2016-01-28T00:00:00"/>
    <d v="2016-03-17T00:00:00"/>
    <x v="60"/>
    <d v="2016-04-07T00:00:00"/>
    <x v="0"/>
    <d v="2016-04-28T00:00:00"/>
    <d v="2017-01-30T00:00:00"/>
    <s v="да"/>
    <x v="2"/>
    <x v="2"/>
    <x v="8"/>
    <m/>
    <x v="1"/>
    <x v="0"/>
    <n v="2"/>
  </r>
  <r>
    <n v="10"/>
    <s v="Истомин И.П."/>
    <x v="12"/>
    <x v="5"/>
    <d v="2016-01-15T00:00:00"/>
    <d v="2016-02-17T00:00:00"/>
    <d v="2016-02-19T00:00:00"/>
    <d v="2016-04-14T00:00:00"/>
    <x v="61"/>
    <d v="2016-05-05T00:00:00"/>
    <x v="0"/>
    <d v="2016-05-26T00:00:00"/>
    <d v="2017-02-27T00:00:00"/>
    <s v="да"/>
    <x v="2"/>
    <x v="6"/>
    <x v="6"/>
    <s v="ок.срока"/>
    <x v="1"/>
    <x v="0"/>
    <n v="2"/>
  </r>
  <r>
    <n v="11"/>
    <s v="Попов Н.И."/>
    <x v="12"/>
    <x v="5"/>
    <d v="2016-11-30T00:00:00"/>
    <d v="2016-01-20T00:00:00"/>
    <d v="2016-01-22T00:00:00"/>
    <d v="2016-04-14T00:00:00"/>
    <x v="61"/>
    <d v="2016-05-05T00:00:00"/>
    <x v="1"/>
    <d v="2016-05-26T00:00:00"/>
    <d v="2017-04-27T00:00:00"/>
    <s v="да"/>
    <x v="2"/>
    <x v="1"/>
    <x v="0"/>
    <m/>
    <x v="1"/>
    <x v="0"/>
    <n v="2"/>
  </r>
  <r>
    <n v="12"/>
    <s v="Коверина М.С."/>
    <x v="6"/>
    <x v="7"/>
    <d v="2016-02-17T00:00:00"/>
    <d v="2016-03-14T00:00:00"/>
    <d v="2016-03-16T00:00:00"/>
    <d v="2016-05-17T00:00:00"/>
    <x v="62"/>
    <d v="2016-06-07T00:00:00"/>
    <x v="0"/>
    <d v="2016-06-28T00:00:00"/>
    <d v="2017-03-30T00:00:00"/>
    <m/>
    <x v="4"/>
    <x v="2"/>
    <x v="7"/>
    <s v="ок.срока"/>
    <x v="1"/>
    <x v="0"/>
    <n v="2"/>
  </r>
  <r>
    <n v="13"/>
    <s v="Белоусова Л.Д."/>
    <x v="14"/>
    <x v="21"/>
    <d v="2016-03-06T00:00:00"/>
    <d v="2016-04-06T00:00:00"/>
    <d v="2016-04-07T00:00:00"/>
    <d v="2016-05-26T00:00:00"/>
    <x v="63"/>
    <d v="2016-06-16T00:00:00"/>
    <x v="0"/>
    <d v="2016-07-07T00:00:00"/>
    <d v="2017-04-08T00:00:00"/>
    <s v="да"/>
    <x v="2"/>
    <x v="2"/>
    <x v="9"/>
    <s v="ок.срока"/>
    <x v="1"/>
    <x v="0"/>
    <n v="2"/>
  </r>
  <r>
    <n v="14"/>
    <s v="Галкина В.А."/>
    <x v="13"/>
    <x v="17"/>
    <d v="2016-04-06T00:00:00"/>
    <d v="2016-04-22T00:00:00"/>
    <d v="2016-04-26T00:00:00"/>
    <d v="2016-06-14T00:00:00"/>
    <x v="64"/>
    <d v="2016-07-05T00:00:00"/>
    <x v="0"/>
    <d v="2016-07-26T00:00:00"/>
    <d v="2017-04-27T00:00:00"/>
    <s v="да"/>
    <x v="2"/>
    <x v="6"/>
    <x v="10"/>
    <m/>
    <x v="1"/>
    <x v="1"/>
    <n v="2"/>
  </r>
  <r>
    <n v="15"/>
    <s v="Лыкова-Унковская Е.С."/>
    <x v="13"/>
    <x v="17"/>
    <d v="2016-04-06T00:00:00"/>
    <d v="2016-04-22T00:00:00"/>
    <d v="2016-04-26T00:00:00"/>
    <d v="2016-06-14T00:00:00"/>
    <x v="64"/>
    <d v="2016-07-05T00:00:00"/>
    <x v="0"/>
    <d v="2016-07-26T00:00:00"/>
    <d v="2017-04-27T00:00:00"/>
    <s v="да"/>
    <x v="2"/>
    <x v="4"/>
    <x v="0"/>
    <m/>
    <x v="1"/>
    <x v="0"/>
    <n v="2"/>
  </r>
  <r>
    <n v="16"/>
    <s v="Якушевич И.В."/>
    <x v="6"/>
    <x v="8"/>
    <d v="2016-12-14T00:00:00"/>
    <d v="2016-02-15T00:00:00"/>
    <d v="2016-02-19T00:00:00"/>
    <d v="2016-06-14T00:00:00"/>
    <x v="64"/>
    <d v="2016-07-05T00:00:00"/>
    <x v="1"/>
    <d v="2016-07-26T00:00:00"/>
    <d v="2017-06-27T00:00:00"/>
    <s v="да"/>
    <x v="2"/>
    <x v="2"/>
    <x v="8"/>
    <s v="защита дис"/>
    <x v="1"/>
    <x v="0"/>
    <n v="2"/>
  </r>
  <r>
    <n v="1"/>
    <s v="Шинкарева Н.Ю"/>
    <x v="6"/>
    <x v="8"/>
    <d v="2016-03-31T00:00:00"/>
    <d v="2016-05-30T00:00:00"/>
    <d v="2016-07-26T00:00:00"/>
    <d v="2016-09-13T00:00:00"/>
    <x v="65"/>
    <d v="2016-10-04T00:00:00"/>
    <x v="0"/>
    <d v="2016-10-25T00:00:00"/>
    <d v="2017-07-26T00:00:00"/>
    <s v="да"/>
    <x v="2"/>
    <x v="2"/>
    <x v="9"/>
    <s v="ок.срока"/>
    <x v="1"/>
    <x v="0"/>
    <n v="1"/>
  </r>
  <r>
    <n v="2"/>
    <s v="Медникова Т.Б."/>
    <x v="5"/>
    <x v="16"/>
    <d v="2016-05-20T00:00:00"/>
    <d v="2016-06-29T00:00:00"/>
    <d v="2016-07-29T00:00:00"/>
    <d v="2016-09-16T00:00:00"/>
    <x v="66"/>
    <d v="2016-10-07T00:00:00"/>
    <x v="0"/>
    <d v="2016-10-28T00:00:00"/>
    <d v="2017-07-29T00:00:00"/>
    <s v="да"/>
    <x v="2"/>
    <x v="0"/>
    <x v="0"/>
    <m/>
    <x v="1"/>
    <x v="0"/>
    <n v="1"/>
  </r>
  <r>
    <n v="3"/>
    <s v="Райх К.Г."/>
    <x v="10"/>
    <x v="14"/>
    <d v="2016-05-23T00:00:00"/>
    <d v="2016-06-24T00:00:00"/>
    <d v="2016-08-11T00:00:00"/>
    <d v="2016-09-29T00:00:00"/>
    <x v="67"/>
    <d v="2016-10-20T00:00:00"/>
    <x v="0"/>
    <d v="2016-11-10T00:00:00"/>
    <d v="2017-08-12T00:00:00"/>
    <s v="да"/>
    <x v="2"/>
    <x v="0"/>
    <x v="0"/>
    <m/>
    <x v="1"/>
    <x v="0"/>
    <n v="1"/>
  </r>
  <r>
    <n v="4"/>
    <s v="Давыдова О.Е."/>
    <x v="10"/>
    <x v="12"/>
    <d v="2016-05-30T00:00:00"/>
    <d v="2016-06-24T00:00:00"/>
    <d v="2016-08-11T00:00:00"/>
    <d v="2016-09-29T00:00:00"/>
    <x v="67"/>
    <d v="2016-10-20T00:00:00"/>
    <x v="0"/>
    <d v="2016-11-10T00:00:00"/>
    <d v="2017-05-12T00:00:00"/>
    <s v="да"/>
    <x v="2"/>
    <x v="6"/>
    <x v="11"/>
    <s v="ок.срока"/>
    <x v="1"/>
    <x v="0"/>
    <n v="1"/>
  </r>
  <r>
    <n v="5"/>
    <s v="Тухватулина С.И."/>
    <x v="6"/>
    <x v="7"/>
    <d v="2016-03-31T00:00:00"/>
    <d v="2016-06-14T00:00:00"/>
    <d v="2016-06-15T00:00:00"/>
    <d v="2016-10-11T00:00:00"/>
    <x v="68"/>
    <d v="2016-11-01T00:00:00"/>
    <x v="0"/>
    <d v="2016-11-22T00:00:00"/>
    <d v="2017-08-24T00:00:00"/>
    <m/>
    <x v="7"/>
    <x v="0"/>
    <x v="0"/>
    <m/>
    <x v="1"/>
    <x v="0"/>
    <n v="1"/>
  </r>
  <r>
    <n v="6"/>
    <s v="Васильева А.С."/>
    <x v="6"/>
    <x v="7"/>
    <d v="2016-05-30T00:00:00"/>
    <d v="2016-06-27T00:00:00"/>
    <d v="2016-08-23T00:00:00"/>
    <d v="2016-10-11T00:00:00"/>
    <x v="68"/>
    <d v="2016-11-01T00:00:00"/>
    <x v="0"/>
    <d v="2016-11-22T00:00:00"/>
    <d v="2017-08-24T00:00:00"/>
    <s v="да"/>
    <x v="2"/>
    <x v="0"/>
    <x v="0"/>
    <m/>
    <x v="1"/>
    <x v="0"/>
    <n v="1"/>
  </r>
  <r>
    <n v="7"/>
    <s v="Анисимова Д.А."/>
    <x v="6"/>
    <x v="7"/>
    <d v="2016-05-05T00:00:00"/>
    <d v="2016-06-27T00:00:00"/>
    <d v="2016-09-27T00:00:00"/>
    <d v="2016-11-15T00:00:00"/>
    <x v="69"/>
    <d v="2016-12-06T00:00:00"/>
    <x v="0"/>
    <d v="2016-12-27T00:00:00"/>
    <d v="2017-09-28T00:00:00"/>
    <s v="да"/>
    <x v="6"/>
    <x v="0"/>
    <x v="0"/>
    <m/>
    <x v="1"/>
    <x v="0"/>
    <n v="1"/>
  </r>
  <r>
    <n v="8"/>
    <s v="Жумаева О.А."/>
    <x v="7"/>
    <x v="18"/>
    <d v="2016-07-04T00:00:00"/>
    <d v="2016-09-28T00:00:00"/>
    <d v="2016-10-04T00:00:00"/>
    <d v="2016-11-28T00:00:00"/>
    <x v="70"/>
    <d v="2016-12-15T00:00:00"/>
    <x v="0"/>
    <d v="2017-01-05T00:00:00"/>
    <d v="2017-10-07T00:00:00"/>
    <s v="да"/>
    <x v="2"/>
    <x v="0"/>
    <x v="0"/>
    <m/>
    <x v="1"/>
    <x v="0"/>
    <n v="1"/>
  </r>
  <r>
    <n v="9"/>
    <s v="Хохлова И.В."/>
    <x v="7"/>
    <x v="9"/>
    <d v="2016-07-04T00:00:00"/>
    <d v="2016-09-28T00:00:00"/>
    <d v="2016-10-04T00:00:00"/>
    <d v="2016-11-24T00:00:00"/>
    <x v="70"/>
    <d v="2016-12-15T00:00:00"/>
    <x v="0"/>
    <d v="2017-01-05T00:00:00"/>
    <d v="2017-10-07T00:00:00"/>
    <s v="да"/>
    <x v="2"/>
    <x v="3"/>
    <x v="12"/>
    <s v="ок.срока"/>
    <x v="1"/>
    <x v="1"/>
    <n v="1"/>
  </r>
  <r>
    <n v="10"/>
    <s v="Аветисова К.И."/>
    <x v="11"/>
    <x v="5"/>
    <d v="2016-09-21T00:00:00"/>
    <d v="2016-10-04T00:00:00"/>
    <d v="2016-10-06T00:00:00"/>
    <d v="2016-11-17T00:00:00"/>
    <x v="70"/>
    <d v="2016-12-15T00:00:00"/>
    <x v="0"/>
    <d v="2017-01-05T00:00:00"/>
    <d v="2017-07-07T00:00:00"/>
    <s v="да"/>
    <x v="6"/>
    <x v="6"/>
    <x v="6"/>
    <s v="ок.срока"/>
    <x v="1"/>
    <x v="0"/>
    <n v="1"/>
  </r>
  <r>
    <n v="11"/>
    <s v="Будницкая Т.А."/>
    <x v="11"/>
    <x v="5"/>
    <d v="2016-09-26T00:00:00"/>
    <d v="2016-10-04T00:00:00"/>
    <d v="2016-10-06T00:00:00"/>
    <d v="2016-11-24T00:00:00"/>
    <x v="70"/>
    <d v="2016-12-15T00:00:00"/>
    <x v="0"/>
    <d v="2017-01-05T00:00:00"/>
    <d v="2017-10-07T00:00:00"/>
    <s v="да"/>
    <x v="2"/>
    <x v="2"/>
    <x v="13"/>
    <s v="ок.срока"/>
    <x v="1"/>
    <x v="0"/>
    <n v="1"/>
  </r>
  <r>
    <n v="12"/>
    <s v="Дроздова М.С."/>
    <x v="14"/>
    <x v="22"/>
    <d v="2016-09-05T00:00:00"/>
    <d v="2016-10-12T00:00:00"/>
    <d v="2016-10-13T00:00:00"/>
    <d v="2016-12-01T00:00:00"/>
    <x v="71"/>
    <d v="2016-12-22T00:00:00"/>
    <x v="0"/>
    <d v="2017-01-12T00:00:00"/>
    <d v="2017-10-14T00:00:00"/>
    <s v="да"/>
    <x v="2"/>
    <x v="6"/>
    <x v="14"/>
    <s v="ок.срока"/>
    <x v="1"/>
    <x v="1"/>
    <n v="1"/>
  </r>
  <r>
    <n v="13"/>
    <s v="Сардарова А.А."/>
    <x v="14"/>
    <x v="21"/>
    <d v="2016-09-05T00:00:00"/>
    <d v="2016-10-12T00:00:00"/>
    <d v="2016-10-13T00:00:00"/>
    <d v="2016-12-01T00:00:00"/>
    <x v="71"/>
    <d v="2016-12-22T00:00:00"/>
    <x v="0"/>
    <d v="2017-01-12T00:00:00"/>
    <d v="2017-10-14T00:00:00"/>
    <s v="да"/>
    <x v="2"/>
    <x v="12"/>
    <x v="9"/>
    <s v="ок.срока"/>
    <x v="1"/>
    <x v="0"/>
    <n v="1"/>
  </r>
  <r>
    <n v="14"/>
    <s v="Ясько Е.С."/>
    <x v="14"/>
    <x v="22"/>
    <d v="2016-09-05T00:00:00"/>
    <d v="2016-10-12T00:00:00"/>
    <d v="2016-10-13T00:00:00"/>
    <d v="2016-12-01T00:00:00"/>
    <x v="71"/>
    <d v="2016-12-22T00:00:00"/>
    <x v="0"/>
    <d v="2017-01-12T00:00:00"/>
    <d v="2017-10-14T00:00:00"/>
    <s v="да"/>
    <x v="2"/>
    <x v="1"/>
    <x v="0"/>
    <m/>
    <x v="1"/>
    <x v="0"/>
    <n v="1"/>
  </r>
  <r>
    <n v="15"/>
    <s v="Осипенко Л.Е."/>
    <x v="5"/>
    <x v="6"/>
    <d v="2016-06-15T00:00:00"/>
    <d v="2016-09-09T00:00:00"/>
    <d v="2016-09-12T00:00:00"/>
    <d v="2016-12-02T00:00:00"/>
    <x v="72"/>
    <d v="2016-12-23T00:00:00"/>
    <x v="1"/>
    <d v="2017-01-13T00:00:00"/>
    <d v="2017-12-15T00:00:00"/>
    <s v="да"/>
    <x v="6"/>
    <x v="13"/>
    <x v="15"/>
    <s v="ок.срока"/>
    <x v="1"/>
    <x v="1"/>
    <n v="1"/>
  </r>
  <r>
    <n v="16"/>
    <s v="Суворова Т.Н."/>
    <x v="12"/>
    <x v="5"/>
    <d v="2016-09-05T00:00:00"/>
    <d v="2016-09-20T00:00:00"/>
    <d v="2016-09-22T00:00:00"/>
    <d v="2016-12-10T00:00:00"/>
    <x v="73"/>
    <d v="2016-12-31T00:00:00"/>
    <x v="1"/>
    <d v="2017-01-21T00:00:00"/>
    <d v="2017-12-23T00:00:00"/>
    <s v="да"/>
    <x v="2"/>
    <x v="0"/>
    <x v="0"/>
    <m/>
    <x v="1"/>
    <x v="0"/>
    <n v="1"/>
  </r>
  <r>
    <n v="17"/>
    <s v="Пчёлкина Н.А."/>
    <x v="6"/>
    <x v="8"/>
    <d v="2016-09-26T00:00:00"/>
    <d v="2016-10-24T00:00:00"/>
    <d v="2016-10-27T00:00:00"/>
    <d v="2016-12-14T00:00:00"/>
    <x v="74"/>
    <d v="2017-01-04T00:00:00"/>
    <x v="0"/>
    <d v="2017-01-25T00:00:00"/>
    <d v="2017-10-27T00:00:00"/>
    <s v="да"/>
    <x v="2"/>
    <x v="2"/>
    <x v="16"/>
    <s v="защита дис"/>
    <x v="1"/>
    <x v="1"/>
    <n v="1"/>
  </r>
  <r>
    <n v="1"/>
    <s v="Стрелкова А.В."/>
    <x v="5"/>
    <x v="6"/>
    <d v="2016-09-22T00:00:00"/>
    <d v="2016-11-10T00:00:00"/>
    <d v="2016-11-14T00:00:00"/>
    <d v="2017-01-13T00:00:00"/>
    <x v="75"/>
    <d v="2017-02-03T00:00:00"/>
    <x v="0"/>
    <d v="2017-02-24T00:00:00"/>
    <d v="2017-11-26T00:00:00"/>
    <s v="да"/>
    <x v="2"/>
    <x v="0"/>
    <x v="0"/>
    <m/>
    <x v="1"/>
    <x v="0"/>
    <n v="2"/>
  </r>
  <r>
    <n v="2"/>
    <s v="Южакова Ю.А."/>
    <x v="6"/>
    <x v="7"/>
    <d v="2016-09-14T00:00:00"/>
    <d v="2016-10-24T00:00:00"/>
    <d v="2016-10-27T00:00:00"/>
    <d v="2017-02-14T00:00:00"/>
    <x v="76"/>
    <d v="2017-03-07T00:00:00"/>
    <x v="1"/>
    <d v="2017-03-28T00:00:00"/>
    <d v="2018-02-27T00:00:00"/>
    <s v="да"/>
    <x v="2"/>
    <x v="0"/>
    <x v="0"/>
    <m/>
    <x v="1"/>
    <x v="0"/>
    <n v="2"/>
  </r>
  <r>
    <n v="3"/>
    <s v="Муравьева Л.С."/>
    <x v="7"/>
    <x v="18"/>
    <d v="2016-12-09T00:00:00"/>
    <d v="2016-12-23T00:00:00"/>
    <d v="2016-12-26T00:00:00"/>
    <d v="2017-02-16T00:00:00"/>
    <x v="77"/>
    <d v="2017-03-09T00:00:00"/>
    <x v="0"/>
    <d v="2017-03-30T00:00:00"/>
    <d v="2018-01-01T00:00:00"/>
    <s v="да"/>
    <x v="2"/>
    <x v="0"/>
    <x v="0"/>
    <m/>
    <x v="1"/>
    <x v="0"/>
    <n v="2"/>
  </r>
  <r>
    <n v="4"/>
    <s v="Виноградова Е.В."/>
    <x v="5"/>
    <x v="6"/>
    <d v="2016-10-13T00:00:00"/>
    <d v="2017-01-11T00:00:00"/>
    <s v="12.01.1017"/>
    <d v="2017-03-03T00:00:00"/>
    <x v="78"/>
    <d v="2017-03-24T00:00:00"/>
    <x v="0"/>
    <d v="2017-04-14T00:00:00"/>
    <d v="2018-01-16T00:00:00"/>
    <s v="да"/>
    <x v="2"/>
    <x v="2"/>
    <x v="17"/>
    <s v="защита дис"/>
    <x v="1"/>
    <x v="0"/>
    <n v="2"/>
  </r>
  <r>
    <n v="5"/>
    <s v="Гушкова Л.В."/>
    <x v="6"/>
    <x v="7"/>
    <d v="2016-09-13T00:00:00"/>
    <d v="2016-11-14T00:00:00"/>
    <d v="2016-11-16T00:00:00"/>
    <d v="2017-03-14T00:00:00"/>
    <x v="79"/>
    <d v="2017-04-04T00:00:00"/>
    <x v="0"/>
    <d v="2017-04-25T00:00:00"/>
    <d v="2018-01-27T00:00:00"/>
    <s v="да"/>
    <x v="6"/>
    <x v="0"/>
    <x v="0"/>
    <m/>
    <x v="1"/>
    <x v="0"/>
    <n v="2"/>
  </r>
  <r>
    <n v="6"/>
    <s v="Соболева А.А."/>
    <x v="6"/>
    <x v="8"/>
    <d v="2016-09-20T00:00:00"/>
    <d v="2016-11-14T00:00:00"/>
    <d v="2016-11-17T00:00:00"/>
    <d v="2017-03-14T00:00:00"/>
    <x v="79"/>
    <d v="2017-04-04T00:00:00"/>
    <x v="0"/>
    <d v="2017-04-25T00:00:00"/>
    <d v="2018-01-27T00:00:00"/>
    <s v="да"/>
    <x v="2"/>
    <x v="0"/>
    <x v="0"/>
    <m/>
    <x v="1"/>
    <x v="0"/>
    <n v="2"/>
  </r>
  <r>
    <n v="7"/>
    <s v="Хозяинова М.С."/>
    <x v="12"/>
    <x v="5"/>
    <d v="2017-01-20T00:00:00"/>
    <d v="2017-02-17T00:00:00"/>
    <d v="2017-02-20T00:00:00"/>
    <d v="2017-04-13T00:00:00"/>
    <x v="80"/>
    <d v="2017-05-04T00:00:00"/>
    <x v="0"/>
    <d v="2017-05-25T00:00:00"/>
    <d v="2018-02-26T00:00:00"/>
    <s v="да"/>
    <x v="2"/>
    <x v="0"/>
    <x v="0"/>
    <m/>
    <x v="1"/>
    <x v="0"/>
    <n v="2"/>
  </r>
  <r>
    <n v="8"/>
    <s v="Итинсон К.С."/>
    <x v="12"/>
    <x v="5"/>
    <d v="2017-01-26T00:00:00"/>
    <d v="2017-02-17T00:00:00"/>
    <d v="2017-02-20T00:00:00"/>
    <d v="2017-04-13T00:00:00"/>
    <x v="80"/>
    <d v="2017-05-04T00:00:00"/>
    <x v="0"/>
    <d v="2017-05-25T00:00:00"/>
    <d v="2018-02-26T00:00:00"/>
    <s v="да"/>
    <x v="2"/>
    <x v="0"/>
    <x v="0"/>
    <m/>
    <x v="1"/>
    <x v="0"/>
    <n v="2"/>
  </r>
  <r>
    <n v="9"/>
    <s v="Куракин С.И."/>
    <x v="11"/>
    <x v="5"/>
    <d v="2017-02-20T00:00:00"/>
    <d v="2017-03-06T00:00:00"/>
    <d v="2017-03-07T00:00:00"/>
    <d v="2017-04-27T00:00:00"/>
    <x v="81"/>
    <d v="2017-05-18T00:00:00"/>
    <x v="0"/>
    <d v="2017-06-08T00:00:00"/>
    <d v="2018-03-10T00:00:00"/>
    <s v="да"/>
    <x v="2"/>
    <x v="6"/>
    <x v="18"/>
    <s v="ок.срока"/>
    <x v="1"/>
    <x v="0"/>
    <n v="2"/>
  </r>
  <r>
    <n v="10"/>
    <s v="Мельник М.А."/>
    <x v="11"/>
    <x v="15"/>
    <d v="2017-02-20T00:00:00"/>
    <d v="2017-03-06T00:00:00"/>
    <d v="2017-03-07T00:00:00"/>
    <d v="2017-04-27T00:00:00"/>
    <x v="81"/>
    <d v="2017-05-18T00:00:00"/>
    <x v="0"/>
    <d v="2017-06-08T00:00:00"/>
    <d v="2018-03-10T00:00:00"/>
    <s v="да"/>
    <x v="2"/>
    <x v="0"/>
    <x v="0"/>
    <m/>
    <x v="1"/>
    <x v="0"/>
    <n v="2"/>
  </r>
  <r>
    <n v="11"/>
    <s v="Бойковой Т.А."/>
    <x v="14"/>
    <x v="21"/>
    <d v="2017-01-24T00:00:00"/>
    <d v="2017-03-15T00:00:00"/>
    <d v="2017-03-16T00:00:00"/>
    <d v="2017-05-04T00:00:00"/>
    <x v="82"/>
    <d v="2017-05-25T00:00:00"/>
    <x v="0"/>
    <d v="2017-06-15T00:00:00"/>
    <d v="2018-03-17T00:00:00"/>
    <s v="да"/>
    <x v="2"/>
    <x v="0"/>
    <x v="0"/>
    <m/>
    <x v="1"/>
    <x v="0"/>
    <n v="2"/>
  </r>
  <r>
    <n v="12"/>
    <s v="Красовицкой Ю.В."/>
    <x v="14"/>
    <x v="22"/>
    <d v="2017-01-24T00:00:00"/>
    <d v="2017-03-15T00:00:00"/>
    <d v="2017-03-16T00:00:00"/>
    <d v="2017-05-04T00:00:00"/>
    <x v="82"/>
    <d v="2017-05-25T00:00:00"/>
    <x v="0"/>
    <d v="2017-06-15T00:00:00"/>
    <d v="2018-03-17T00:00:00"/>
    <s v="да"/>
    <x v="2"/>
    <x v="0"/>
    <x v="0"/>
    <m/>
    <x v="1"/>
    <x v="0"/>
    <n v="2"/>
  </r>
  <r>
    <n v="13"/>
    <s v="Чалей О.В."/>
    <x v="7"/>
    <x v="18"/>
    <d v="2016-12-09T00:00:00"/>
    <d v="2017-02-10T00:00:00"/>
    <d v="2017-02-13T00:00:00"/>
    <d v="2017-05-11T00:00:00"/>
    <x v="83"/>
    <d v="2017-06-01T00:00:00"/>
    <x v="0"/>
    <d v="2017-06-22T00:00:00"/>
    <d v="2018-03-24T00:00:00"/>
    <s v="да"/>
    <x v="2"/>
    <x v="2"/>
    <x v="19"/>
    <s v="ок.срока"/>
    <x v="1"/>
    <x v="0"/>
    <n v="2"/>
  </r>
  <r>
    <n v="14"/>
    <s v="Болховитянов И.В."/>
    <x v="14"/>
    <x v="21"/>
    <d v="2017-03-03T00:00:00"/>
    <d v="2017-04-05T00:00:00"/>
    <d v="2017-04-06T00:00:00"/>
    <d v="2017-05-25T00:00:00"/>
    <x v="84"/>
    <d v="2017-06-15T00:00:00"/>
    <x v="0"/>
    <d v="2017-07-06T00:00:00"/>
    <d v="2018-04-07T00:00:00"/>
    <s v="да"/>
    <x v="2"/>
    <x v="0"/>
    <x v="0"/>
    <m/>
    <x v="1"/>
    <x v="0"/>
    <n v="2"/>
  </r>
  <r>
    <n v="15"/>
    <s v="Новиков Н.В."/>
    <x v="7"/>
    <x v="18"/>
    <d v="2017-02-13T00:00:00"/>
    <d v="2017-03-15T00:00:00"/>
    <d v="2017-03-16T00:00:00"/>
    <d v="2017-06-01T00:00:00"/>
    <x v="85"/>
    <d v="2017-06-22T00:00:00"/>
    <x v="0"/>
    <d v="2017-07-13T00:00:00"/>
    <d v="2018-04-14T00:00:00"/>
    <s v="да"/>
    <x v="2"/>
    <x v="6"/>
    <x v="20"/>
    <s v="ок.срока"/>
    <x v="1"/>
    <x v="1"/>
    <n v="2"/>
  </r>
  <r>
    <n v="16"/>
    <s v="Бабич Е.В."/>
    <x v="7"/>
    <x v="18"/>
    <d v="2017-02-17T00:00:00"/>
    <d v="2017-03-15T00:00:00"/>
    <d v="2017-03-16T00:00:00"/>
    <d v="2017-06-01T00:00:00"/>
    <x v="85"/>
    <d v="2017-06-22T00:00:00"/>
    <x v="0"/>
    <d v="2017-07-13T00:00:00"/>
    <d v="2018-04-14T00:00:00"/>
    <s v="да"/>
    <x v="2"/>
    <x v="2"/>
    <x v="21"/>
    <s v="защита дис"/>
    <x v="1"/>
    <x v="1"/>
    <n v="2"/>
  </r>
  <r>
    <n v="17"/>
    <s v="Семакина А.А."/>
    <x v="6"/>
    <x v="8"/>
    <d v="2017-02-14T00:00:00"/>
    <d v="2017-03-27T00:00:00"/>
    <d v="2017-03-28T00:00:00"/>
    <d v="2017-06-06T00:00:00"/>
    <x v="86"/>
    <d v="2017-06-27T00:00:00"/>
    <x v="0"/>
    <d v="2017-07-18T00:00:00"/>
    <d v="2018-04-19T00:00:00"/>
    <s v="да"/>
    <x v="2"/>
    <x v="3"/>
    <x v="22"/>
    <s v="защита дис"/>
    <x v="1"/>
    <x v="1"/>
    <n v="2"/>
  </r>
  <r>
    <n v="1"/>
    <s v="Гордиенко А.Ю."/>
    <x v="7"/>
    <x v="18"/>
    <d v="2017-05-29T00:00:00"/>
    <d v="2017-06-14T00:00:00"/>
    <d v="2017-06-19T00:00:00"/>
    <d v="2017-09-14T00:00:00"/>
    <x v="87"/>
    <d v="2017-10-05T00:00:00"/>
    <x v="0"/>
    <d v="2017-10-26T00:00:00"/>
    <d v="2018-07-27T00:00:00"/>
    <s v="да"/>
    <x v="2"/>
    <x v="6"/>
    <x v="23"/>
    <s v="ок.срока"/>
    <x v="1"/>
    <x v="0"/>
    <n v="1"/>
  </r>
  <r>
    <n v="2"/>
    <s v="Беляев Р.В."/>
    <x v="11"/>
    <x v="15"/>
    <d v="2017-06-06T00:00:00"/>
    <d v="2017-06-28T00:00:00"/>
    <d v="2017-06-29T00:00:00"/>
    <d v="2017-09-14T00:00:00"/>
    <x v="87"/>
    <d v="2017-10-05T00:00:00"/>
    <x v="0"/>
    <d v="2017-10-26T00:00:00"/>
    <d v="2018-07-27T00:00:00"/>
    <s v="да"/>
    <x v="2"/>
    <x v="0"/>
    <x v="0"/>
    <m/>
    <x v="1"/>
    <x v="0"/>
    <n v="1"/>
  </r>
  <r>
    <n v="3"/>
    <s v="Филиппова Л.С."/>
    <x v="11"/>
    <x v="5"/>
    <d v="2017-06-06T00:00:00"/>
    <d v="2017-06-28T00:00:00"/>
    <d v="2017-06-29T00:00:00"/>
    <d v="2017-09-14T00:00:00"/>
    <x v="87"/>
    <d v="2017-10-05T00:00:00"/>
    <x v="0"/>
    <d v="2017-10-26T00:00:00"/>
    <d v="2018-07-27T00:00:00"/>
    <s v="да"/>
    <x v="2"/>
    <x v="6"/>
    <x v="24"/>
    <s v="ок.срока"/>
    <x v="1"/>
    <x v="0"/>
    <n v="1"/>
  </r>
  <r>
    <n v="4"/>
    <s v="Лукашева С.С."/>
    <x v="5"/>
    <x v="16"/>
    <d v="2017-03-13T00:00:00"/>
    <d v="2017-05-18T00:00:00"/>
    <d v="2018-05-22T00:00:00"/>
    <d v="2017-09-15T00:00:00"/>
    <x v="88"/>
    <d v="2017-10-06T00:00:00"/>
    <x v="0"/>
    <d v="2017-10-27T00:00:00"/>
    <d v="2018-07-28T00:00:00"/>
    <s v="да"/>
    <x v="2"/>
    <x v="0"/>
    <x v="0"/>
    <m/>
    <x v="1"/>
    <x v="0"/>
    <n v="1"/>
  </r>
  <r>
    <n v="5"/>
    <s v="Патаракин Е.Е."/>
    <x v="5"/>
    <x v="6"/>
    <d v="2017-03-22T00:00:00"/>
    <d v="2017-05-18T00:00:00"/>
    <d v="2018-05-22T00:00:00"/>
    <d v="2017-09-15T00:00:00"/>
    <x v="88"/>
    <d v="2017-10-06T00:00:00"/>
    <x v="1"/>
    <d v="2017-10-27T00:00:00"/>
    <d v="2018-09-28T00:00:00"/>
    <s v="да"/>
    <x v="2"/>
    <x v="0"/>
    <x v="0"/>
    <m/>
    <x v="1"/>
    <x v="0"/>
    <n v="1"/>
  </r>
  <r>
    <n v="6"/>
    <s v="Андрамонов Д.К."/>
    <x v="10"/>
    <x v="14"/>
    <d v="2017-03-23T00:00:00"/>
    <d v="2017-05-17T00:00:00"/>
    <d v="2017-06-06T00:00:00"/>
    <d v="2017-09-15T00:00:00"/>
    <x v="88"/>
    <d v="2017-10-06T00:00:00"/>
    <x v="0"/>
    <d v="2017-10-27T00:00:00"/>
    <d v="2018-07-28T00:00:00"/>
    <s v="да"/>
    <x v="6"/>
    <x v="14"/>
    <x v="0"/>
    <m/>
    <x v="1"/>
    <x v="0"/>
    <n v="1"/>
  </r>
  <r>
    <n v="7"/>
    <s v="Артемьева М.А."/>
    <x v="10"/>
    <x v="13"/>
    <d v="2017-03-23T00:00:00"/>
    <d v="2017-05-17T00:00:00"/>
    <d v="2017-06-06T00:00:00"/>
    <d v="2017-09-15T00:00:00"/>
    <x v="88"/>
    <d v="2017-10-06T00:00:00"/>
    <x v="0"/>
    <d v="2017-10-27T00:00:00"/>
    <d v="2018-07-28T00:00:00"/>
    <s v="да"/>
    <x v="6"/>
    <x v="3"/>
    <x v="25"/>
    <s v="ок.срока"/>
    <x v="1"/>
    <x v="0"/>
    <n v="1"/>
  </r>
  <r>
    <n v="8"/>
    <s v="Смолеусова Т.В."/>
    <x v="12"/>
    <x v="5"/>
    <d v="2017-05-23T00:00:00"/>
    <d v="2017-06-21T00:00:00"/>
    <d v="2017-07-23T00:00:00"/>
    <d v="2017-09-21T00:00:00"/>
    <x v="89"/>
    <d v="2017-10-12T00:00:00"/>
    <x v="1"/>
    <d v="2017-11-02T00:00:00"/>
    <d v="2018-10-04T00:00:00"/>
    <m/>
    <x v="4"/>
    <x v="0"/>
    <x v="0"/>
    <m/>
    <x v="1"/>
    <x v="0"/>
    <n v="1"/>
  </r>
  <r>
    <n v="9"/>
    <s v="Рогачёва Л.С."/>
    <x v="11"/>
    <x v="15"/>
    <d v="2017-09-05T00:00:00"/>
    <d v="2017-09-20T00:00:00"/>
    <d v="2017-09-21T00:00:00"/>
    <d v="2017-11-09T00:00:00"/>
    <x v="90"/>
    <d v="2017-11-30T00:00:00"/>
    <x v="0"/>
    <d v="2017-12-21T00:00:00"/>
    <d v="2018-09-22T00:00:00"/>
    <s v="да"/>
    <x v="2"/>
    <x v="3"/>
    <x v="26"/>
    <s v="ок.срока"/>
    <x v="1"/>
    <x v="0"/>
    <n v="1"/>
  </r>
  <r>
    <n v="10"/>
    <s v="Цзян В."/>
    <x v="11"/>
    <x v="5"/>
    <d v="2017-09-05T00:00:00"/>
    <d v="2017-09-20T00:00:00"/>
    <d v="2017-09-21T00:00:00"/>
    <d v="2017-11-09T00:00:00"/>
    <x v="90"/>
    <d v="2017-11-30T00:00:00"/>
    <x v="0"/>
    <d v="2017-12-21T00:00:00"/>
    <d v="2018-09-22T00:00:00"/>
    <s v="да"/>
    <x v="2"/>
    <x v="15"/>
    <x v="27"/>
    <s v="ок.срока"/>
    <x v="1"/>
    <x v="1"/>
    <n v="1"/>
  </r>
  <r>
    <n v="11"/>
    <s v="Шаргородская Л.В."/>
    <x v="13"/>
    <x v="17"/>
    <d v="2017-04-13T00:00:00"/>
    <d v="2017-09-19T00:00:00"/>
    <d v="2017-09-22T00:00:00"/>
    <d v="2017-11-22T00:00:00"/>
    <x v="91"/>
    <d v="2017-12-13T00:00:00"/>
    <x v="0"/>
    <d v="2018-01-03T00:00:00"/>
    <d v="2018-10-05T00:00:00"/>
    <s v="да"/>
    <x v="2"/>
    <x v="4"/>
    <x v="28"/>
    <s v="ок.срока"/>
    <x v="1"/>
    <x v="0"/>
    <n v="1"/>
  </r>
  <r>
    <n v="12"/>
    <s v="Шохова О.В."/>
    <x v="13"/>
    <x v="17"/>
    <d v="2017-04-13T00:00:00"/>
    <d v="2017-09-19T00:00:00"/>
    <d v="2017-09-22T00:00:00"/>
    <d v="2017-11-22T00:00:00"/>
    <x v="91"/>
    <d v="2017-12-13T00:00:00"/>
    <x v="0"/>
    <d v="2018-01-03T00:00:00"/>
    <d v="2018-10-05T00:00:00"/>
    <s v="да"/>
    <x v="2"/>
    <x v="3"/>
    <x v="29"/>
    <s v="ок.срока"/>
    <x v="1"/>
    <x v="0"/>
    <n v="1"/>
  </r>
  <r>
    <n v="13"/>
    <s v="Каткова И.А."/>
    <x v="13"/>
    <x v="17"/>
    <d v="2017-09-26T00:00:00"/>
    <d v="2017-10-16T00:00:00"/>
    <d v="2017-10-18T00:00:00"/>
    <d v="2017-12-06T00:00:00"/>
    <x v="92"/>
    <d v="2017-12-27T00:00:00"/>
    <x v="0"/>
    <d v="2018-01-17T00:00:00"/>
    <d v="2018-10-19T00:00:00"/>
    <s v="да"/>
    <x v="2"/>
    <x v="0"/>
    <x v="0"/>
    <m/>
    <x v="1"/>
    <x v="0"/>
    <n v="1"/>
  </r>
  <r>
    <n v="1"/>
    <s v="Соколова Е.Б."/>
    <x v="7"/>
    <x v="9"/>
    <d v="2017-10-04T00:00:00"/>
    <d v="2017-12-14T00:00:00"/>
    <d v="2017-11-23T00:00:00"/>
    <d v="2018-01-11T00:00:00"/>
    <x v="93"/>
    <d v="2018-02-01T00:00:00"/>
    <x v="0"/>
    <d v="2018-02-22T00:00:00"/>
    <d v="2018-11-24T00:00:00"/>
    <s v="да"/>
    <x v="2"/>
    <x v="3"/>
    <x v="26"/>
    <s v="ок.срока"/>
    <x v="1"/>
    <x v="0"/>
    <n v="2"/>
  </r>
  <r>
    <n v="2"/>
    <s v="Ярчак И.Л."/>
    <x v="5"/>
    <x v="16"/>
    <d v="2017-09-22T00:00:00"/>
    <d v="2017-11-16T00:00:00"/>
    <d v="2017-12-15T00:00:00"/>
    <d v="2018-02-02T00:00:00"/>
    <x v="94"/>
    <d v="2018-02-23T00:00:00"/>
    <x v="0"/>
    <d v="2018-03-16T00:00:00"/>
    <d v="2018-12-15T00:00:00"/>
    <s v="да"/>
    <x v="2"/>
    <x v="6"/>
    <x v="30"/>
    <s v="ок.срока"/>
    <x v="1"/>
    <x v="1"/>
    <n v="2"/>
  </r>
  <r>
    <n v="3"/>
    <s v="Наседкина А.В."/>
    <x v="5"/>
    <x v="16"/>
    <d v="2017-10-11T00:00:00"/>
    <d v="2017-11-16T00:00:00"/>
    <d v="2017-12-15T00:00:00"/>
    <d v="2018-02-02T00:00:00"/>
    <x v="94"/>
    <d v="2018-02-23T00:00:00"/>
    <x v="0"/>
    <d v="2018-03-16T00:00:00"/>
    <d v="2018-12-15T00:00:00"/>
    <s v="да"/>
    <x v="6"/>
    <x v="0"/>
    <x v="0"/>
    <m/>
    <x v="1"/>
    <x v="0"/>
    <n v="2"/>
  </r>
  <r>
    <n v="4"/>
    <s v="Ли Хай"/>
    <x v="11"/>
    <x v="5"/>
    <d v="2017-11-27T00:00:00"/>
    <d v="2017-12-18T00:00:00"/>
    <d v="2017-12-21T00:00:00"/>
    <d v="2018-02-08T00:00:00"/>
    <x v="95"/>
    <d v="2018-03-01T00:00:00"/>
    <x v="0"/>
    <d v="2018-03-22T00:00:00"/>
    <d v="2018-12-21T00:00:00"/>
    <s v="да"/>
    <x v="2"/>
    <x v="15"/>
    <x v="20"/>
    <s v="ок.срока"/>
    <x v="1"/>
    <x v="0"/>
    <n v="2"/>
  </r>
  <r>
    <n v="5"/>
    <s v="Титов А.А."/>
    <x v="11"/>
    <x v="5"/>
    <d v="2017-11-27T00:00:00"/>
    <d v="2017-12-18T00:00:00"/>
    <d v="2017-12-21T00:00:00"/>
    <d v="2018-02-08T00:00:00"/>
    <x v="95"/>
    <d v="2018-03-01T00:00:00"/>
    <x v="0"/>
    <d v="2018-03-22T00:00:00"/>
    <d v="2018-12-21T00:00:00"/>
    <s v="да"/>
    <x v="2"/>
    <x v="6"/>
    <x v="31"/>
    <s v="ок.срока"/>
    <x v="1"/>
    <x v="0"/>
    <n v="2"/>
  </r>
  <r>
    <n v="6"/>
    <s v="Шмелева О.Д."/>
    <x v="14"/>
    <x v="21"/>
    <d v="2017-11-21T00:00:00"/>
    <d v="2017-12-19T00:00:00"/>
    <d v="2017-12-28T00:00:00"/>
    <d v="2018-02-15T00:00:00"/>
    <x v="96"/>
    <d v="2018-03-08T00:00:00"/>
    <x v="0"/>
    <d v="2018-03-29T00:00:00"/>
    <d v="2018-12-28T00:00:00"/>
    <s v="да"/>
    <x v="2"/>
    <x v="0"/>
    <x v="0"/>
    <m/>
    <x v="1"/>
    <x v="0"/>
    <n v="2"/>
  </r>
  <r>
    <n v="7"/>
    <s v="Полякова Н.П."/>
    <x v="13"/>
    <x v="17"/>
    <d v="2017-09-26T00:00:00"/>
    <d v="2017-10-16T00:00:00"/>
    <d v="2018-01-24T00:00:00"/>
    <d v="2018-03-14T00:00:00"/>
    <x v="97"/>
    <d v="2018-04-04T00:00:00"/>
    <x v="0"/>
    <d v="2018-04-25T00:00:00"/>
    <d v="2019-01-27T00:00:00"/>
    <s v="да"/>
    <x v="3"/>
    <x v="2"/>
    <x v="32"/>
    <s v="ок.срока"/>
    <x v="1"/>
    <x v="0"/>
    <n v="2"/>
  </r>
  <r>
    <n v="8"/>
    <s v="Магомедов Р.М."/>
    <x v="12"/>
    <x v="5"/>
    <d v="2017-11-15T00:00:00"/>
    <d v="2017-12-25T00:00:00"/>
    <d v="2018-01-02T00:00:00"/>
    <d v="2018-03-22T00:00:00"/>
    <x v="98"/>
    <d v="2018-04-12T00:00:00"/>
    <x v="1"/>
    <d v="2018-05-03T00:00:00"/>
    <d v="2019-02-04T00:00:00"/>
    <m/>
    <x v="4"/>
    <x v="0"/>
    <x v="0"/>
    <m/>
    <x v="1"/>
    <x v="0"/>
    <n v="2"/>
  </r>
  <r>
    <n v="9"/>
    <s v="Сухов С.А."/>
    <x v="6"/>
    <x v="7"/>
    <d v="2017-12-04T00:00:00"/>
    <d v="2018-02-05T00:00:00"/>
    <d v="2018-02-09T00:00:00"/>
    <d v="2018-04-10T00:00:00"/>
    <x v="99"/>
    <d v="2018-05-01T00:00:00"/>
    <x v="0"/>
    <d v="2018-05-22T00:00:00"/>
    <d v="2019-02-23T00:00:00"/>
    <s v="да"/>
    <x v="2"/>
    <x v="0"/>
    <x v="0"/>
    <m/>
    <x v="1"/>
    <x v="0"/>
    <n v="2"/>
  </r>
  <r>
    <n v="10"/>
    <s v="Шкапа Е.С."/>
    <x v="6"/>
    <x v="8"/>
    <d v="2018-01-18T00:00:00"/>
    <d v="2018-02-19T00:00:00"/>
    <d v="2018-02-20T00:00:00"/>
    <d v="2018-04-10T00:00:00"/>
    <x v="99"/>
    <d v="2018-05-01T00:00:00"/>
    <x v="0"/>
    <d v="2018-05-22T00:00:00"/>
    <d v="2019-02-23T00:00:00"/>
    <s v="да"/>
    <x v="2"/>
    <x v="2"/>
    <x v="33"/>
    <s v="неуплата"/>
    <x v="1"/>
    <x v="0"/>
    <n v="2"/>
  </r>
  <r>
    <n v="11"/>
    <s v="Бордюгова К.А."/>
    <x v="14"/>
    <x v="21"/>
    <d v="2017-11-23T00:00:00"/>
    <d v="2017-12-19T00:00:00"/>
    <d v="2018-03-15T00:00:00"/>
    <d v="2018-05-03T00:00:00"/>
    <x v="100"/>
    <d v="2018-05-24T00:00:00"/>
    <x v="0"/>
    <d v="2018-06-14T00:00:00"/>
    <d v="2019-03-16T00:00:00"/>
    <s v="да"/>
    <x v="3"/>
    <x v="3"/>
    <x v="26"/>
    <s v="ок.срока"/>
    <x v="1"/>
    <x v="0"/>
    <n v="2"/>
  </r>
  <r>
    <n v="12"/>
    <s v="Воробева О.Ю."/>
    <x v="14"/>
    <x v="21"/>
    <d v="2018-02-15T00:00:00"/>
    <d v="2018-03-14T00:00:00"/>
    <d v="2018-03-15T00:00:00"/>
    <d v="2018-05-03T00:00:00"/>
    <x v="100"/>
    <d v="2018-05-24T00:00:00"/>
    <x v="0"/>
    <d v="2018-06-14T00:00:00"/>
    <d v="2019-03-16T00:00:00"/>
    <s v="да"/>
    <x v="2"/>
    <x v="6"/>
    <x v="20"/>
    <s v="ок.срока"/>
    <x v="1"/>
    <x v="0"/>
    <n v="2"/>
  </r>
  <r>
    <n v="13"/>
    <s v="Каспрук Д.И."/>
    <x v="14"/>
    <x v="21"/>
    <d v="2018-02-15T00:00:00"/>
    <d v="2018-03-14T00:00:00"/>
    <d v="2018-03-15T00:00:00"/>
    <d v="2018-05-03T00:00:00"/>
    <x v="100"/>
    <d v="2018-05-24T00:00:00"/>
    <x v="0"/>
    <d v="2018-06-14T00:00:00"/>
    <d v="2019-03-16T00:00:00"/>
    <s v="да"/>
    <x v="2"/>
    <x v="6"/>
    <x v="20"/>
    <s v="ок.срока"/>
    <x v="1"/>
    <x v="0"/>
    <n v="2"/>
  </r>
  <r>
    <n v="14"/>
    <s v="Петухова Л.В."/>
    <x v="5"/>
    <x v="6"/>
    <d v="2018-02-06T00:00:00"/>
    <d v="2018-03-02T00:00:00"/>
    <d v="2018-03-06T00:00:00"/>
    <d v="2018-05-04T00:00:00"/>
    <x v="101"/>
    <d v="2018-05-25T00:00:00"/>
    <x v="0"/>
    <d v="2018-06-15T00:00:00"/>
    <d v="2019-03-17T00:00:00"/>
    <s v="да"/>
    <x v="2"/>
    <x v="1"/>
    <x v="0"/>
    <m/>
    <x v="1"/>
    <x v="0"/>
    <n v="2"/>
  </r>
  <r>
    <n v="15"/>
    <s v="Го Хуа"/>
    <x v="11"/>
    <x v="5"/>
    <d v="2018-03-02T00:00:00"/>
    <d v="2018-03-21T00:00:00"/>
    <d v="2018-03-22T00:00:00"/>
    <d v="2018-05-17T00:00:00"/>
    <x v="102"/>
    <d v="2018-06-07T00:00:00"/>
    <x v="0"/>
    <d v="2018-06-28T00:00:00"/>
    <d v="2019-03-30T00:00:00"/>
    <s v="да"/>
    <x v="2"/>
    <x v="15"/>
    <x v="34"/>
    <s v="гиа"/>
    <x v="1"/>
    <x v="1"/>
    <n v="2"/>
  </r>
  <r>
    <n v="16"/>
    <s v="Мерабова К.С."/>
    <x v="11"/>
    <x v="5"/>
    <d v="2018-03-02T00:00:00"/>
    <d v="2018-03-21T00:00:00"/>
    <d v="2018-03-22T00:00:00"/>
    <d v="2018-05-17T00:00:00"/>
    <x v="102"/>
    <d v="2018-06-07T00:00:00"/>
    <x v="0"/>
    <d v="2018-06-28T00:00:00"/>
    <d v="2019-03-30T00:00:00"/>
    <s v="да"/>
    <x v="2"/>
    <x v="6"/>
    <x v="20"/>
    <s v="нев.у/п"/>
    <x v="1"/>
    <x v="0"/>
    <n v="2"/>
  </r>
  <r>
    <n v="17"/>
    <s v="Касьянова Н.Б."/>
    <x v="7"/>
    <x v="18"/>
    <d v="2018-03-15T00:00:00"/>
    <d v="2018-03-29T00:00:00"/>
    <d v="2018-03-30T00:00:00"/>
    <d v="2018-05-31T00:00:00"/>
    <x v="103"/>
    <d v="2018-06-21T00:00:00"/>
    <x v="0"/>
    <d v="2018-07-12T00:00:00"/>
    <d v="2019-04-13T00:00:00"/>
    <s v="да"/>
    <x v="2"/>
    <x v="6"/>
    <x v="35"/>
    <s v="гиа"/>
    <x v="1"/>
    <x v="1"/>
    <n v="2"/>
  </r>
  <r>
    <n v="18"/>
    <s v="Короленко О.И."/>
    <x v="7"/>
    <x v="18"/>
    <d v="2018-03-15T00:00:00"/>
    <d v="2018-03-29T00:00:00"/>
    <d v="2018-03-30T00:00:00"/>
    <d v="2018-05-31T00:00:00"/>
    <x v="103"/>
    <d v="2018-06-21T00:00:00"/>
    <x v="0"/>
    <d v="2018-07-12T00:00:00"/>
    <d v="2019-04-13T00:00:00"/>
    <s v="да"/>
    <x v="2"/>
    <x v="6"/>
    <x v="35"/>
    <s v="гиа"/>
    <x v="1"/>
    <x v="1"/>
    <n v="2"/>
  </r>
  <r>
    <n v="1"/>
    <s v="Белякова Т.Е."/>
    <x v="5"/>
    <x v="16"/>
    <d v="2018-04-17T00:00:00"/>
    <d v="2018-05-24T00:00:00"/>
    <d v="2018-05-28T00:00:00"/>
    <d v="2018-09-07T00:00:00"/>
    <x v="104"/>
    <d v="2018-09-28T00:00:00"/>
    <x v="0"/>
    <d v="2018-10-19T00:00:00"/>
    <d v="2019-07-20T00:00:00"/>
    <s v="да"/>
    <x v="2"/>
    <x v="6"/>
    <x v="20"/>
    <s v="ок.срока"/>
    <x v="1"/>
    <x v="0"/>
    <n v="1"/>
  </r>
  <r>
    <n v="2"/>
    <s v="Антонов Н.В."/>
    <x v="5"/>
    <x v="16"/>
    <d v="2018-04-25T00:00:00"/>
    <d v="2018-05-24T00:00:00"/>
    <d v="2018-05-28T00:00:00"/>
    <d v="2018-09-07T00:00:00"/>
    <x v="104"/>
    <d v="2018-09-28T00:00:00"/>
    <x v="0"/>
    <d v="2018-10-19T00:00:00"/>
    <d v="2019-07-20T00:00:00"/>
    <s v="да"/>
    <x v="2"/>
    <x v="2"/>
    <x v="36"/>
    <s v="нев.у/п"/>
    <x v="1"/>
    <x v="1"/>
    <n v="1"/>
  </r>
  <r>
    <n v="3"/>
    <s v="Шалимова Н.С."/>
    <x v="14"/>
    <x v="22"/>
    <d v="2018-05-07T00:00:00"/>
    <d v="2018-06-07T00:00:00"/>
    <d v="2018-06-08T00:00:00"/>
    <d v="2018-09-20T00:00:00"/>
    <x v="105"/>
    <d v="2018-10-11T00:00:00"/>
    <x v="0"/>
    <d v="2018-11-01T00:00:00"/>
    <d v="2019-08-03T00:00:00"/>
    <s v="да"/>
    <x v="2"/>
    <x v="0"/>
    <x v="0"/>
    <m/>
    <x v="1"/>
    <x v="0"/>
    <n v="1"/>
  </r>
  <r>
    <n v="4"/>
    <s v="Федоренко О.Я."/>
    <x v="14"/>
    <x v="22"/>
    <d v="2018-05-22T00:00:00"/>
    <d v="2018-10-03T00:00:00"/>
    <d v="2018-06-26T00:00:00"/>
    <d v="2018-09-20T00:00:00"/>
    <x v="105"/>
    <d v="2018-10-11T00:00:00"/>
    <x v="0"/>
    <d v="2018-11-01T00:00:00"/>
    <d v="2019-08-03T00:00:00"/>
    <s v="да"/>
    <x v="2"/>
    <x v="6"/>
    <x v="35"/>
    <s v="гиа"/>
    <x v="1"/>
    <x v="0"/>
    <n v="1"/>
  </r>
  <r>
    <n v="5"/>
    <s v="Любеев В.С."/>
    <x v="14"/>
    <x v="22"/>
    <d v="2018-05-23T00:00:00"/>
    <d v="2018-10-03T00:00:00"/>
    <d v="2018-06-26T00:00:00"/>
    <d v="2018-09-20T00:00:00"/>
    <x v="105"/>
    <d v="2018-10-11T00:00:00"/>
    <x v="0"/>
    <d v="2018-11-01T00:00:00"/>
    <d v="2019-08-03T00:00:00"/>
    <s v="да"/>
    <x v="2"/>
    <x v="0"/>
    <x v="0"/>
    <m/>
    <x v="1"/>
    <x v="0"/>
    <n v="1"/>
  </r>
  <r>
    <n v="6"/>
    <s v="Мамедов А.А."/>
    <x v="10"/>
    <x v="12"/>
    <d v="2018-05-31T00:00:00"/>
    <d v="2018-06-20T00:00:00"/>
    <d v="2018-06-22T00:00:00"/>
    <d v="2018-09-21T00:00:00"/>
    <x v="106"/>
    <d v="2018-10-12T00:00:00"/>
    <x v="1"/>
    <d v="2018-11-02T00:00:00"/>
    <d v="2019-10-04T00:00:00"/>
    <s v="да"/>
    <x v="2"/>
    <x v="0"/>
    <x v="0"/>
    <m/>
    <x v="1"/>
    <x v="0"/>
    <n v="1"/>
  </r>
  <r>
    <n v="7"/>
    <s v="Ястреб О.В."/>
    <x v="5"/>
    <x v="16"/>
    <d v="2018-04-25T00:00:00"/>
    <d v="2018-05-24T00:00:00"/>
    <d v="2018-05-28T00:00:00"/>
    <d v="2018-10-05T00:00:00"/>
    <x v="107"/>
    <d v="2018-10-26T00:00:00"/>
    <x v="0"/>
    <d v="2018-11-16T00:00:00"/>
    <d v="2019-08-18T00:00:00"/>
    <s v="да"/>
    <x v="2"/>
    <x v="0"/>
    <x v="0"/>
    <m/>
    <x v="1"/>
    <x v="0"/>
    <n v="1"/>
  </r>
  <r>
    <n v="8"/>
    <s v="Тивьяева И.В."/>
    <x v="7"/>
    <x v="18"/>
    <d v="2018-06-14T00:00:00"/>
    <d v="2018-06-27T00:00:00"/>
    <d v="2018-06-28T00:00:00"/>
    <d v="2018-10-18T00:00:00"/>
    <x v="108"/>
    <d v="2018-11-08T00:00:00"/>
    <x v="1"/>
    <d v="2018-11-29T00:00:00"/>
    <d v="2019-10-31T00:00:00"/>
    <s v="да"/>
    <x v="6"/>
    <x v="1"/>
    <x v="0"/>
    <m/>
    <x v="1"/>
    <x v="0"/>
    <n v="1"/>
  </r>
  <r>
    <n v="9"/>
    <s v="Зоц И.В."/>
    <x v="7"/>
    <x v="18"/>
    <d v="2018-08-07T00:00:00"/>
    <d v="2018-08-29T00:00:00"/>
    <d v="2018-08-30T00:00:00"/>
    <d v="2018-10-18T00:00:00"/>
    <x v="108"/>
    <d v="2018-11-08T00:00:00"/>
    <x v="0"/>
    <d v="2018-11-29T00:00:00"/>
    <d v="2019-08-31T00:00:00"/>
    <s v="да"/>
    <x v="2"/>
    <x v="6"/>
    <x v="35"/>
    <s v="гиа"/>
    <x v="1"/>
    <x v="0"/>
    <n v="1"/>
  </r>
  <r>
    <n v="10"/>
    <s v="Севастьянова А.Л."/>
    <x v="7"/>
    <x v="9"/>
    <d v="2018-08-10T00:00:00"/>
    <d v="2018-08-29T00:00:00"/>
    <d v="2018-08-30T00:00:00"/>
    <d v="2018-10-18T00:00:00"/>
    <x v="108"/>
    <d v="2018-11-08T00:00:00"/>
    <x v="0"/>
    <d v="2018-11-29T00:00:00"/>
    <d v="2019-11-17T00:00:00"/>
    <s v="да"/>
    <x v="2"/>
    <x v="0"/>
    <x v="0"/>
    <m/>
    <x v="1"/>
    <x v="0"/>
    <n v="1"/>
  </r>
  <r>
    <n v="11"/>
    <s v="Гриншкун А.В."/>
    <x v="12"/>
    <x v="5"/>
    <d v="2018-09-20T00:00:00"/>
    <d v="2018-10-12T00:00:00"/>
    <d v="2018-10-18T00:00:00"/>
    <d v="2018-12-06T00:00:00"/>
    <x v="109"/>
    <d v="2018-12-27T00:00:00"/>
    <x v="0"/>
    <d v="2019-01-17T00:00:00"/>
    <d v="2019-10-19T00:00:00"/>
    <s v="да"/>
    <x v="2"/>
    <x v="6"/>
    <x v="37"/>
    <s v="ок.срока"/>
    <x v="1"/>
    <x v="0"/>
    <n v="1"/>
  </r>
  <r>
    <n v="1"/>
    <s v="Пономарёв С.А."/>
    <x v="5"/>
    <x v="6"/>
    <d v="2018-10-04T00:00:00"/>
    <d v="2018-11-15T00:00:00"/>
    <d v="2018-11-16T00:00:00"/>
    <d v="2019-01-04T00:00:00"/>
    <x v="110"/>
    <d v="2019-01-25T00:00:00"/>
    <x v="0"/>
    <d v="2019-02-15T00:00:00"/>
    <d v="2019-11-17T00:00:00"/>
    <s v="да"/>
    <x v="2"/>
    <x v="2"/>
    <x v="38"/>
    <s v="нев.у/п"/>
    <x v="2"/>
    <x v="0"/>
    <n v="2"/>
  </r>
  <r>
    <n v="2"/>
    <s v="Бахарев А.В."/>
    <x v="5"/>
    <x v="6"/>
    <d v="2018-06-28T00:00:00"/>
    <d v="2018-11-29T00:00:00"/>
    <d v="2018-11-30T00:00:00"/>
    <d v="2019-01-25T00:00:00"/>
    <x v="111"/>
    <d v="2019-02-15T00:00:00"/>
    <x v="0"/>
    <d v="2019-03-08T00:00:00"/>
    <d v="2019-12-07T00:00:00"/>
    <s v="да"/>
    <x v="2"/>
    <x v="16"/>
    <x v="6"/>
    <m/>
    <x v="2"/>
    <x v="0"/>
    <n v="2"/>
  </r>
  <r>
    <n v="3"/>
    <s v="Ван Цзин"/>
    <x v="11"/>
    <x v="5"/>
    <d v="2018-09-06T00:00:00"/>
    <d v="2019-02-07T00:00:00"/>
    <d v="2019-02-11T00:00:00"/>
    <d v="2019-03-30T00:00:00"/>
    <x v="112"/>
    <d v="2019-04-20T00:00:00"/>
    <x v="0"/>
    <d v="2019-05-11T00:00:00"/>
    <d v="2020-02-12T00:00:00"/>
    <s v="да"/>
    <x v="2"/>
    <x v="15"/>
    <x v="39"/>
    <s v="ок.срока"/>
    <x v="2"/>
    <x v="0"/>
    <n v="2"/>
  </r>
  <r>
    <n v="4"/>
    <s v="Егорова Н.А."/>
    <x v="11"/>
    <x v="5"/>
    <d v="2018-12-24T00:00:00"/>
    <d v="2019-02-07T00:00:00"/>
    <d v="2019-02-11T00:00:00"/>
    <d v="2019-03-30T00:00:00"/>
    <x v="112"/>
    <d v="2019-04-20T00:00:00"/>
    <x v="0"/>
    <d v="2019-05-11T00:00:00"/>
    <d v="2020-02-12T00:00:00"/>
    <s v="да"/>
    <x v="2"/>
    <x v="6"/>
    <x v="40"/>
    <s v="ок.срока"/>
    <x v="0"/>
    <x v="0"/>
    <n v="2"/>
  </r>
  <r>
    <n v="5"/>
    <s v="Цзян Шанжун"/>
    <x v="11"/>
    <x v="5"/>
    <d v="2018-12-24T00:00:00"/>
    <d v="2019-02-07T00:00:00"/>
    <d v="2019-02-11T00:00:00"/>
    <d v="2019-03-30T00:00:00"/>
    <x v="112"/>
    <d v="2019-04-20T00:00:00"/>
    <x v="0"/>
    <d v="2019-05-11T00:00:00"/>
    <d v="2020-02-12T00:00:00"/>
    <s v="да"/>
    <x v="2"/>
    <x v="2"/>
    <x v="41"/>
    <s v="ок.срока"/>
    <x v="2"/>
    <x v="0"/>
    <n v="2"/>
  </r>
  <r>
    <n v="6"/>
    <s v="Пак Ын Сук"/>
    <x v="11"/>
    <x v="5"/>
    <d v="2019-01-21T00:00:00"/>
    <d v="2019-02-07T00:00:00"/>
    <d v="2019-02-11T00:00:00"/>
    <d v="2019-03-30T00:00:00"/>
    <x v="112"/>
    <d v="2019-04-20T00:00:00"/>
    <x v="0"/>
    <d v="2019-05-11T00:00:00"/>
    <d v="2020-02-12T00:00:00"/>
    <s v="да"/>
    <x v="2"/>
    <x v="5"/>
    <x v="17"/>
    <m/>
    <x v="0"/>
    <x v="0"/>
    <n v="2"/>
  </r>
  <r>
    <n v="7"/>
    <s v="Горохова Д.В."/>
    <x v="7"/>
    <x v="18"/>
    <d v="2019-01-18T00:00:00"/>
    <d v="2019-02-06T00:00:00"/>
    <d v="2019-02-11T00:00:00"/>
    <d v="2019-04-04T00:00:00"/>
    <x v="113"/>
    <d v="2019-04-25T00:00:00"/>
    <x v="0"/>
    <d v="2019-05-16T00:00:00"/>
    <d v="2020-02-17T00:00:00"/>
    <s v="да"/>
    <x v="2"/>
    <x v="2"/>
    <x v="32"/>
    <s v="ок.срока"/>
    <x v="0"/>
    <x v="0"/>
    <n v="2"/>
  </r>
  <r>
    <n v="8"/>
    <s v="Ананьина Т.С."/>
    <x v="14"/>
    <x v="21"/>
    <d v="2019-01-17T00:00:00"/>
    <d v="2019-02-20T00:00:00"/>
    <d v="2019-02-21T00:00:00"/>
    <d v="2019-04-11T00:00:00"/>
    <x v="114"/>
    <d v="2019-05-02T00:00:00"/>
    <x v="0"/>
    <d v="2019-05-23T00:00:00"/>
    <d v="2020-02-24T00:00:00"/>
    <s v="да"/>
    <x v="2"/>
    <x v="5"/>
    <x v="42"/>
    <m/>
    <x v="0"/>
    <x v="0"/>
    <n v="2"/>
  </r>
  <r>
    <n v="9"/>
    <s v="Шишкина О.В."/>
    <x v="14"/>
    <x v="22"/>
    <d v="2019-01-17T00:00:00"/>
    <d v="2019-02-20T00:00:00"/>
    <d v="2019-02-21T00:00:00"/>
    <d v="2019-04-11T00:00:00"/>
    <x v="114"/>
    <d v="2019-05-02T00:00:00"/>
    <x v="0"/>
    <d v="2019-05-23T00:00:00"/>
    <d v="2020-02-24T00:00:00"/>
    <s v="да"/>
    <x v="2"/>
    <x v="2"/>
    <x v="43"/>
    <s v="неуплата"/>
    <x v="0"/>
    <x v="0"/>
    <n v="2"/>
  </r>
  <r>
    <n v="10"/>
    <s v="Боткова В.К."/>
    <x v="11"/>
    <x v="15"/>
    <d v="2019-02-20T00:00:00"/>
    <d v="2019-03-11T00:00:00"/>
    <d v="2019-03-16T00:00:00"/>
    <d v="2019-05-04T00:00:00"/>
    <x v="115"/>
    <d v="2019-05-25T00:00:00"/>
    <x v="0"/>
    <d v="2019-06-15T00:00:00"/>
    <d v="2020-03-17T00:00:00"/>
    <s v="да"/>
    <x v="2"/>
    <x v="6"/>
    <x v="20"/>
    <s v="ок.срока"/>
    <x v="0"/>
    <x v="0"/>
    <n v="2"/>
  </r>
  <r>
    <n v="11"/>
    <s v="Губенко Н.Н."/>
    <x v="11"/>
    <x v="5"/>
    <d v="2019-02-20T00:00:00"/>
    <d v="2019-03-11T00:00:00"/>
    <d v="2019-03-16T00:00:00"/>
    <d v="2019-05-04T00:00:00"/>
    <x v="115"/>
    <d v="2019-05-25T00:00:00"/>
    <x v="0"/>
    <d v="2019-06-15T00:00:00"/>
    <d v="2020-03-17T00:00:00"/>
    <s v="да"/>
    <x v="2"/>
    <x v="3"/>
    <x v="40"/>
    <s v="ок.срока"/>
    <x v="0"/>
    <x v="0"/>
    <n v="2"/>
  </r>
  <r>
    <n v="12"/>
    <s v="Носова Е.А."/>
    <x v="5"/>
    <x v="6"/>
    <d v="2019-02-11T00:00:00"/>
    <d v="2019-03-21T00:00:00"/>
    <d v="2019-03-22T00:00:00"/>
    <d v="2019-05-10T00:00:00"/>
    <x v="116"/>
    <d v="2019-05-31T00:00:00"/>
    <x v="0"/>
    <d v="2019-06-21T00:00:00"/>
    <d v="2020-03-23T00:00:00"/>
    <s v="да"/>
    <x v="2"/>
    <x v="6"/>
    <x v="27"/>
    <s v="ок.срока"/>
    <x v="0"/>
    <x v="0"/>
    <n v="2"/>
  </r>
  <r>
    <n v="13"/>
    <s v="Циркова Т.С."/>
    <x v="11"/>
    <x v="5"/>
    <d v="2019-02-28T00:00:00"/>
    <d v="2019-03-20T00:00:00"/>
    <d v="2019-03-28T00:00:00"/>
    <d v="2019-05-16T00:00:00"/>
    <x v="117"/>
    <d v="2019-06-06T00:00:00"/>
    <x v="0"/>
    <d v="2019-06-27T00:00:00"/>
    <d v="2020-03-29T00:00:00"/>
    <s v="да"/>
    <x v="2"/>
    <x v="6"/>
    <x v="44"/>
    <s v="защита дис"/>
    <x v="0"/>
    <x v="1"/>
    <n v="2"/>
  </r>
  <r>
    <n v="14"/>
    <s v="Кораблин Д.А."/>
    <x v="10"/>
    <x v="13"/>
    <d v="2019-02-15T00:00:00"/>
    <d v="2019-03-18T00:00:00"/>
    <d v="2019-03-29T00:00:00"/>
    <d v="2019-05-17T00:00:00"/>
    <x v="118"/>
    <d v="2019-06-07T00:00:00"/>
    <x v="0"/>
    <d v="2019-06-28T00:00:00"/>
    <d v="2020-03-30T00:00:00"/>
    <s v="да"/>
    <x v="2"/>
    <x v="3"/>
    <x v="40"/>
    <s v="ок.срока"/>
    <x v="2"/>
    <x v="0"/>
    <n v="2"/>
  </r>
  <r>
    <n v="15"/>
    <s v="Матунова Г.А."/>
    <x v="7"/>
    <x v="9"/>
    <d v="2019-03-20T00:00:00"/>
    <d v="2019-04-09T00:00:00"/>
    <d v="2019-04-09T00:00:00"/>
    <d v="2019-05-29T00:00:00"/>
    <x v="119"/>
    <d v="2019-06-19T00:00:00"/>
    <x v="0"/>
    <d v="2019-07-10T00:00:00"/>
    <d v="2020-04-11T00:00:00"/>
    <s v="да"/>
    <x v="2"/>
    <x v="6"/>
    <x v="40"/>
    <s v="ок.срока"/>
    <x v="0"/>
    <x v="0"/>
    <n v="2"/>
  </r>
  <r>
    <n v="16"/>
    <s v="Сычева М.А."/>
    <x v="7"/>
    <x v="18"/>
    <d v="2019-03-20T00:00:00"/>
    <d v="2019-04-09T00:00:00"/>
    <d v="2019-04-09T00:00:00"/>
    <d v="2019-05-29T00:00:00"/>
    <x v="119"/>
    <d v="2019-06-19T00:00:00"/>
    <x v="0"/>
    <d v="2019-07-10T00:00:00"/>
    <d v="2020-04-11T00:00:00"/>
    <s v="да"/>
    <x v="2"/>
    <x v="2"/>
    <x v="43"/>
    <s v="неуплата"/>
    <x v="0"/>
    <x v="0"/>
    <n v="2"/>
  </r>
  <r>
    <n v="1"/>
    <s v="Воскресенская М.С."/>
    <x v="15"/>
    <x v="5"/>
    <d v="2019-05-20T00:00:00"/>
    <d v="2019-06-18T00:00:00"/>
    <d v="2019-06-19T00:00:00"/>
    <d v="2019-09-04T00:00:00"/>
    <x v="120"/>
    <d v="2019-09-25T00:00:00"/>
    <x v="0"/>
    <d v="2019-10-16T00:00:00"/>
    <d v="2020-07-17T00:00:00"/>
    <s v="да"/>
    <x v="2"/>
    <x v="6"/>
    <x v="40"/>
    <s v="ок.срока"/>
    <x v="0"/>
    <x v="0"/>
    <n v="1"/>
  </r>
  <r>
    <n v="2"/>
    <s v="Малых О.А."/>
    <x v="15"/>
    <x v="5"/>
    <d v="2019-05-22T00:00:00"/>
    <d v="2019-06-18T00:00:00"/>
    <d v="2019-06-19T00:00:00"/>
    <d v="2019-09-04T00:00:00"/>
    <x v="120"/>
    <d v="2019-09-25T00:00:00"/>
    <x v="0"/>
    <d v="2019-10-16T00:00:00"/>
    <d v="2020-07-17T00:00:00"/>
    <s v="да"/>
    <x v="2"/>
    <x v="3"/>
    <x v="39"/>
    <s v="ок.срока"/>
    <x v="0"/>
    <x v="0"/>
    <n v="1"/>
  </r>
  <r>
    <n v="3"/>
    <s v="Глебов В.В."/>
    <x v="5"/>
    <x v="6"/>
    <d v="2019-04-29T00:00:00"/>
    <d v="2019-05-29T00:00:00"/>
    <d v="2019-05-30T00:00:00"/>
    <d v="2019-09-06T00:00:00"/>
    <x v="121"/>
    <d v="2019-09-27T00:00:00"/>
    <x v="0"/>
    <d v="2019-10-18T00:00:00"/>
    <d v="2020-07-19T00:00:00"/>
    <s v="да"/>
    <x v="2"/>
    <x v="3"/>
    <x v="45"/>
    <s v="ок.срока"/>
    <x v="2"/>
    <x v="0"/>
    <n v="1"/>
  </r>
  <r>
    <n v="4"/>
    <s v="Переверзева М.В."/>
    <x v="13"/>
    <x v="17"/>
    <d v="2019-05-14T00:00:00"/>
    <d v="2019-06-19T00:00:00"/>
    <d v="2019-06-20T00:00:00"/>
    <d v="2019-09-11T00:00:00"/>
    <x v="122"/>
    <d v="2019-10-02T00:00:00"/>
    <x v="0"/>
    <d v="2019-10-23T00:00:00"/>
    <d v="2020-07-24T00:00:00"/>
    <s v="да"/>
    <x v="2"/>
    <x v="3"/>
    <x v="39"/>
    <s v="ок.срока"/>
    <x v="0"/>
    <x v="0"/>
    <n v="1"/>
  </r>
  <r>
    <n v="5"/>
    <s v="Григорьева М.А."/>
    <x v="14"/>
    <x v="22"/>
    <d v="2019-06-03T00:00:00"/>
    <d v="2019-06-19T00:00:00"/>
    <d v="2019-06-20T00:00:00"/>
    <d v="2019-09-12T00:00:00"/>
    <x v="123"/>
    <d v="2019-10-03T00:00:00"/>
    <x v="0"/>
    <d v="2019-10-24T00:00:00"/>
    <d v="2020-07-25T00:00:00"/>
    <s v="да"/>
    <x v="2"/>
    <x v="3"/>
    <x v="46"/>
    <s v="гиа"/>
    <x v="0"/>
    <x v="0"/>
    <n v="1"/>
  </r>
  <r>
    <n v="6"/>
    <s v="Нефедова О.И."/>
    <x v="14"/>
    <x v="22"/>
    <d v="2019-06-03T00:00:00"/>
    <d v="2019-06-19T00:00:00"/>
    <d v="2019-06-20T00:00:00"/>
    <d v="2019-09-12T00:00:00"/>
    <x v="123"/>
    <d v="2019-10-03T00:00:00"/>
    <x v="0"/>
    <d v="2019-10-24T00:00:00"/>
    <d v="2020-07-25T00:00:00"/>
    <s v="да"/>
    <x v="2"/>
    <x v="3"/>
    <x v="46"/>
    <s v="гиа"/>
    <x v="0"/>
    <x v="0"/>
    <n v="1"/>
  </r>
  <r>
    <n v="7"/>
    <s v="Акапян Л.Х."/>
    <x v="11"/>
    <x v="5"/>
    <d v="2019-05-15T00:00:00"/>
    <d v="2019-06-18T00:00:00"/>
    <d v="2019-06-19T00:00:00"/>
    <d v="2019-09-12T00:00:00"/>
    <x v="123"/>
    <d v="2019-10-03T00:00:00"/>
    <x v="0"/>
    <d v="2019-10-24T00:00:00"/>
    <d v="2020-07-25T00:00:00"/>
    <s v="да"/>
    <x v="2"/>
    <x v="3"/>
    <x v="39"/>
    <s v="нев.у/п"/>
    <x v="0"/>
    <x v="0"/>
    <n v="1"/>
  </r>
  <r>
    <n v="8"/>
    <s v="Малащенко В.О."/>
    <x v="11"/>
    <x v="5"/>
    <d v="2019-05-15T00:00:00"/>
    <d v="2019-06-18T00:00:00"/>
    <d v="2019-06-19T00:00:00"/>
    <d v="2019-09-12T00:00:00"/>
    <x v="123"/>
    <d v="2019-10-03T00:00:00"/>
    <x v="0"/>
    <d v="2019-10-24T00:00:00"/>
    <d v="2020-07-25T00:00:00"/>
    <s v="да"/>
    <x v="2"/>
    <x v="6"/>
    <x v="47"/>
    <s v="ок.срока"/>
    <x v="2"/>
    <x v="0"/>
    <n v="1"/>
  </r>
  <r>
    <n v="9"/>
    <s v="Луценко Т.В."/>
    <x v="9"/>
    <x v="11"/>
    <d v="2019-03-20T00:00:00"/>
    <d v="2019-05-16T00:00:00"/>
    <d v="2019-05-20T00:00:00"/>
    <d v="2019-09-13T00:00:00"/>
    <x v="124"/>
    <d v="2019-10-04T00:00:00"/>
    <x v="0"/>
    <d v="2019-10-25T00:00:00"/>
    <d v="2020-07-26T00:00:00"/>
    <s v="да"/>
    <x v="2"/>
    <x v="6"/>
    <x v="20"/>
    <s v="ок.срока"/>
    <x v="0"/>
    <x v="0"/>
    <n v="1"/>
  </r>
  <r>
    <n v="10"/>
    <s v="Уткин А.С."/>
    <x v="11"/>
    <x v="5"/>
    <d v="2019-05-15T00:00:00"/>
    <d v="2019-06-19T00:00:00"/>
    <d v="2019-06-20T00:00:00"/>
    <d v="2019-10-17T00:00:00"/>
    <x v="125"/>
    <d v="2019-11-07T00:00:00"/>
    <x v="0"/>
    <d v="2019-11-28T00:00:00"/>
    <d v="2020-08-30T00:00:00"/>
    <s v="да"/>
    <x v="2"/>
    <x v="6"/>
    <x v="48"/>
    <s v="ок.срока"/>
    <x v="0"/>
    <x v="0"/>
    <n v="1"/>
  </r>
  <r>
    <n v="11"/>
    <s v="Савенкова Т.Д."/>
    <x v="5"/>
    <x v="6"/>
    <d v="2019-07-10T00:00:00"/>
    <d v="2019-09-19T00:00:00"/>
    <d v="2019-09-20T00:00:00"/>
    <d v="2019-11-08T00:00:00"/>
    <x v="126"/>
    <d v="2019-11-29T00:00:00"/>
    <x v="0"/>
    <d v="2019-12-20T00:00:00"/>
    <d v="2020-09-21T00:00:00"/>
    <s v="да"/>
    <x v="2"/>
    <x v="6"/>
    <x v="49"/>
    <s v="ок.срока"/>
    <x v="0"/>
    <x v="0"/>
    <n v="1"/>
  </r>
  <r>
    <n v="12"/>
    <s v="Блохина Я.А."/>
    <x v="7"/>
    <x v="18"/>
    <d v="2019-06-21T00:00:00"/>
    <d v="2019-09-16T00:00:00"/>
    <d v="2019-09-18T00:00:00"/>
    <d v="2019-11-14T00:00:00"/>
    <x v="127"/>
    <d v="2019-12-05T00:00:00"/>
    <x v="0"/>
    <d v="2019-12-26T00:00:00"/>
    <d v="2020-09-27T00:00:00"/>
    <s v="да"/>
    <x v="2"/>
    <x v="5"/>
    <x v="50"/>
    <m/>
    <x v="0"/>
    <x v="0"/>
    <n v="1"/>
  </r>
  <r>
    <n v="13"/>
    <s v="Соболев И.Д."/>
    <x v="7"/>
    <x v="9"/>
    <d v="2019-09-03T00:00:00"/>
    <d v="2019-09-16T00:00:00"/>
    <d v="2019-09-18T00:00:00"/>
    <d v="2019-11-14T00:00:00"/>
    <x v="127"/>
    <d v="2019-12-05T00:00:00"/>
    <x v="0"/>
    <d v="2019-12-26T00:00:00"/>
    <d v="2020-09-27T00:00:00"/>
    <s v="да"/>
    <x v="2"/>
    <x v="3"/>
    <x v="40"/>
    <s v="ок.срока"/>
    <x v="2"/>
    <x v="0"/>
    <n v="1"/>
  </r>
  <r>
    <n v="14"/>
    <s v="Шевченко Н.Л."/>
    <x v="7"/>
    <x v="9"/>
    <d v="2019-09-03T00:00:00"/>
    <d v="2019-09-16T00:00:00"/>
    <d v="2019-09-18T00:00:00"/>
    <d v="2019-11-14T00:00:00"/>
    <x v="127"/>
    <d v="2019-12-05T00:00:00"/>
    <x v="0"/>
    <d v="2019-12-26T00:00:00"/>
    <d v="2020-09-27T00:00:00"/>
    <s v="да"/>
    <x v="2"/>
    <x v="2"/>
    <x v="51"/>
    <s v="защита дис"/>
    <x v="0"/>
    <x v="1"/>
    <n v="1"/>
  </r>
  <r>
    <n v="15"/>
    <s v="Матова Ю.В."/>
    <x v="14"/>
    <x v="21"/>
    <d v="2019-06-03T00:00:00"/>
    <d v="2019-06-19T00:00:00"/>
    <d v="2019-06-20T00:00:00"/>
    <d v="2019-12-05T00:00:00"/>
    <x v="128"/>
    <d v="2019-12-26T00:00:00"/>
    <x v="0"/>
    <d v="2020-01-16T00:00:00"/>
    <d v="2020-10-18T00:00:00"/>
    <s v="да"/>
    <x v="2"/>
    <x v="5"/>
    <x v="8"/>
    <m/>
    <x v="0"/>
    <x v="0"/>
    <n v="1"/>
  </r>
  <r>
    <n v="16"/>
    <s v="Склизкова А.П."/>
    <x v="14"/>
    <x v="22"/>
    <d v="2019-06-17T00:00:00"/>
    <d v="2019-09-11T00:00:00"/>
    <d v="2019-09-17T00:00:00"/>
    <d v="2019-12-05T00:00:00"/>
    <x v="128"/>
    <d v="2019-12-26T00:00:00"/>
    <x v="1"/>
    <d v="2020-01-16T00:00:00"/>
    <d v="2020-12-18T00:00:00"/>
    <s v="да"/>
    <x v="2"/>
    <x v="0"/>
    <x v="0"/>
    <m/>
    <x v="0"/>
    <x v="0"/>
    <n v="1"/>
  </r>
  <r>
    <n v="1"/>
    <s v="Орлова Т.С."/>
    <x v="11"/>
    <x v="5"/>
    <d v="2019-09-17T00:00:00"/>
    <d v="2019-09-27T00:00:00"/>
    <d v="2019-10-01T00:00:00"/>
    <d v="2020-01-16T00:00:00"/>
    <x v="129"/>
    <d v="2020-02-06T00:00:00"/>
    <x v="0"/>
    <d v="2020-02-27T00:00:00"/>
    <d v="2020-11-29T00:00:00"/>
    <s v="да"/>
    <x v="2"/>
    <x v="0"/>
    <x v="0"/>
    <m/>
    <x v="0"/>
    <x v="0"/>
    <n v="2"/>
  </r>
  <r>
    <n v="2"/>
    <s v="Теркулова И.Н."/>
    <x v="5"/>
    <x v="6"/>
    <d v="2019-09-17T00:00:00"/>
    <d v="2019-11-07T00:00:00"/>
    <d v="2019-11-08T00:00:00"/>
    <d v="2020-01-17T00:00:00"/>
    <x v="130"/>
    <d v="2020-02-07T00:00:00"/>
    <x v="0"/>
    <d v="2020-02-28T00:00:00"/>
    <d v="2020-11-30T00:00:00"/>
    <s v="да"/>
    <x v="2"/>
    <x v="0"/>
    <x v="0"/>
    <m/>
    <x v="0"/>
    <x v="0"/>
    <n v="2"/>
  </r>
  <r>
    <n v="3"/>
    <s v="Стрельцова К.А."/>
    <x v="11"/>
    <x v="5"/>
    <d v="2019-11-21T00:00:00"/>
    <d v="2019-11-28T00:00:00"/>
    <d v="2019-11-29T00:00:00"/>
    <d v="2020-02-15T00:00:00"/>
    <x v="131"/>
    <d v="2020-03-07T00:00:00"/>
    <x v="0"/>
    <d v="2020-03-28T00:00:00"/>
    <d v="2020-12-28T00:00:00"/>
    <s v="да"/>
    <x v="2"/>
    <x v="2"/>
    <x v="52"/>
    <s v="с/ж"/>
    <x v="0"/>
    <x v="0"/>
    <n v="2"/>
  </r>
  <r>
    <n v="1"/>
    <s v="Львова А.С."/>
    <x v="5"/>
    <x v="16"/>
    <d v="2020-01-09T00:00:00"/>
    <d v="2020-01-23T00:00:00"/>
    <d v="2020-01-24T00:00:00"/>
    <d v="2020-08-21T00:00:00"/>
    <x v="132"/>
    <d v="2020-09-11T00:00:00"/>
    <x v="1"/>
    <d v="2020-10-02T00:00:00"/>
    <d v="2021-09-03T00:00:00"/>
    <s v="да"/>
    <x v="3"/>
    <x v="17"/>
    <x v="0"/>
    <m/>
    <x v="0"/>
    <x v="0"/>
    <n v="1"/>
  </r>
  <r>
    <n v="2"/>
    <s v="Гилядов С.Р."/>
    <x v="5"/>
    <x v="6"/>
    <d v="2020-01-10T00:00:00"/>
    <d v="2020-01-30T00:00:00"/>
    <d v="2020-02-03T00:00:00"/>
    <d v="2020-08-21T00:00:00"/>
    <x v="132"/>
    <d v="2020-09-11T00:00:00"/>
    <x v="0"/>
    <d v="2020-10-02T00:00:00"/>
    <d v="2021-09-03T00:00:00"/>
    <s v="да"/>
    <x v="3"/>
    <x v="2"/>
    <x v="53"/>
    <s v="ок.срока"/>
    <x v="2"/>
    <x v="1"/>
    <n v="1"/>
  </r>
  <r>
    <n v="3"/>
    <s v="Ясвин В.А."/>
    <x v="5"/>
    <x v="6"/>
    <d v="2020-01-10T00:00:00"/>
    <d v="2020-01-30T00:00:00"/>
    <d v="2020-02-03T00:00:00"/>
    <d v="2020-09-11T00:00:00"/>
    <x v="133"/>
    <d v="2020-10-02T00:00:00"/>
    <x v="1"/>
    <d v="2020-10-23T00:00:00"/>
    <d v="2021-09-24T00:00:00"/>
    <s v="да"/>
    <x v="3"/>
    <x v="17"/>
    <x v="0"/>
    <m/>
    <x v="2"/>
    <x v="0"/>
    <n v="1"/>
  </r>
  <r>
    <n v="4"/>
    <s v="Калинина К.С."/>
    <x v="6"/>
    <x v="8"/>
    <d v="2020-01-20T00:00:00"/>
    <d v="2020-02-17T00:00:00"/>
    <d v="2020-02-18T00:00:00"/>
    <d v="2020-09-15T00:00:00"/>
    <x v="134"/>
    <d v="2020-10-06T00:00:00"/>
    <x v="0"/>
    <d v="2020-10-27T00:00:00"/>
    <d v="2021-07-28T00:00:00"/>
    <s v="да"/>
    <x v="3"/>
    <x v="3"/>
    <x v="4"/>
    <s v="ок.срока"/>
    <x v="0"/>
    <x v="0"/>
    <n v="1"/>
  </r>
  <r>
    <n v="5"/>
    <s v="Ларионова С.О."/>
    <x v="13"/>
    <x v="23"/>
    <d v="2019-11-13T00:00:00"/>
    <d v="2019-01-28T00:00:00"/>
    <d v="2020-01-30T00:00:00"/>
    <d v="2020-03-20T00:00:00"/>
    <x v="135"/>
    <d v="2020-10-14T00:00:00"/>
    <x v="0"/>
    <d v="2020-11-04T00:00:00"/>
    <d v="2021-08-06T00:00:00"/>
    <s v="да"/>
    <x v="3"/>
    <x v="0"/>
    <x v="0"/>
    <m/>
    <x v="0"/>
    <x v="0"/>
    <n v="1"/>
  </r>
  <r>
    <n v="6"/>
    <s v="Лебедева Т.В."/>
    <x v="13"/>
    <x v="23"/>
    <d v="2019-12-09T00:00:00"/>
    <d v="2019-01-28T00:00:00"/>
    <d v="2020-01-30T00:00:00"/>
    <d v="2020-03-20T00:00:00"/>
    <x v="135"/>
    <d v="2020-10-14T00:00:00"/>
    <x v="0"/>
    <d v="2020-11-04T00:00:00"/>
    <d v="2021-08-06T00:00:00"/>
    <s v="да"/>
    <x v="3"/>
    <x v="0"/>
    <x v="0"/>
    <m/>
    <x v="0"/>
    <x v="0"/>
    <n v="1"/>
  </r>
  <r>
    <n v="7"/>
    <s v="Карпова А.В."/>
    <x v="14"/>
    <x v="22"/>
    <d v="2019-12-13T00:00:00"/>
    <d v="2020-02-12T00:00:00"/>
    <d v="2020-02-14T00:00:00"/>
    <d v="2020-09-24T00:00:00"/>
    <x v="136"/>
    <d v="2020-10-15T00:00:00"/>
    <x v="0"/>
    <d v="2020-11-05T00:00:00"/>
    <d v="2021-08-07T00:00:00"/>
    <s v="да"/>
    <x v="3"/>
    <x v="6"/>
    <x v="49"/>
    <s v="ок.срока"/>
    <x v="0"/>
    <x v="0"/>
    <n v="1"/>
  </r>
  <r>
    <n v="8"/>
    <s v="Деветьярова И.Н."/>
    <x v="13"/>
    <x v="23"/>
    <d v="2020-02-12T00:00:00"/>
    <d v="2020-03-17T00:00:00"/>
    <d v="2020-03-20T00:00:00"/>
    <d v="2020-10-28T00:00:00"/>
    <x v="137"/>
    <d v="2020-11-18T00:00:00"/>
    <x v="0"/>
    <d v="2020-12-09T00:00:00"/>
    <d v="2021-09-10T00:00:00"/>
    <m/>
    <x v="4"/>
    <x v="0"/>
    <x v="0"/>
    <m/>
    <x v="0"/>
    <x v="0"/>
    <n v="1"/>
  </r>
  <r>
    <n v="9"/>
    <s v="Варзапова В.Ю."/>
    <x v="7"/>
    <x v="9"/>
    <d v="2020-02-18T00:00:00"/>
    <d v="2020-03-04T00:00:00"/>
    <d v="2020-03-05T00:00:00"/>
    <d v="2020-10-29T00:00:00"/>
    <x v="138"/>
    <d v="2020-11-19T00:00:00"/>
    <x v="0"/>
    <d v="2020-12-10T00:00:00"/>
    <d v="2021-09-11T00:00:00"/>
    <s v="да"/>
    <x v="3"/>
    <x v="0"/>
    <x v="0"/>
    <m/>
    <x v="0"/>
    <x v="0"/>
    <n v="1"/>
  </r>
  <r>
    <n v="10"/>
    <s v="Райскина В.А."/>
    <x v="7"/>
    <x v="18"/>
    <d v="2020-03-03T00:00:00"/>
    <d v="2020-03-18T00:00:00"/>
    <d v="2020-03-18T00:00:00"/>
    <d v="2020-10-29T00:00:00"/>
    <x v="138"/>
    <d v="2020-11-19T00:00:00"/>
    <x v="0"/>
    <d v="2020-12-10T00:00:00"/>
    <d v="2021-09-11T00:00:00"/>
    <s v="да"/>
    <x v="3"/>
    <x v="6"/>
    <x v="2"/>
    <s v="ок.срока"/>
    <x v="0"/>
    <x v="0"/>
    <n v="1"/>
  </r>
  <r>
    <n v="11"/>
    <s v="Симатова С.А."/>
    <x v="7"/>
    <x v="18"/>
    <d v="2020-03-03T00:00:00"/>
    <d v="2020-03-18T00:00:00"/>
    <d v="2020-03-18T00:00:00"/>
    <d v="2020-10-29T00:00:00"/>
    <x v="138"/>
    <d v="2020-11-19T00:00:00"/>
    <x v="0"/>
    <d v="2020-12-10T00:00:00"/>
    <d v="2021-09-11T00:00:00"/>
    <s v="да"/>
    <x v="3"/>
    <x v="6"/>
    <x v="2"/>
    <s v="ок.срока"/>
    <x v="0"/>
    <x v="0"/>
    <n v="1"/>
  </r>
  <r>
    <n v="12"/>
    <s v="Капков С.А."/>
    <x v="10"/>
    <x v="14"/>
    <d v="2020-06-25T00:00:00"/>
    <d v="2020-09-28T00:00:00"/>
    <d v="2020-09-29T00:00:00"/>
    <d v="2020-11-20T00:00:00"/>
    <x v="139"/>
    <d v="2020-12-11T00:00:00"/>
    <x v="0"/>
    <d v="2021-01-01T00:00:00"/>
    <d v="2021-10-03T00:00:00"/>
    <s v="да"/>
    <x v="2"/>
    <x v="2"/>
    <x v="43"/>
    <s v="неуплата"/>
    <x v="0"/>
    <x v="0"/>
    <n v="1"/>
  </r>
  <r>
    <n v="13"/>
    <s v="Савина Н.А."/>
    <x v="7"/>
    <x v="9"/>
    <d v="2020-03-11T00:00:00"/>
    <d v="2020-09-18T00:00:00"/>
    <d v="2020-09-21T00:00:00"/>
    <d v="2020-11-26T00:00:00"/>
    <x v="140"/>
    <d v="2020-12-17T00:00:00"/>
    <x v="0"/>
    <d v="2021-01-07T00:00:00"/>
    <d v="2021-10-09T00:00:00"/>
    <s v="да"/>
    <x v="6"/>
    <x v="0"/>
    <x v="0"/>
    <m/>
    <x v="0"/>
    <x v="0"/>
    <n v="1"/>
  </r>
  <r>
    <n v="14"/>
    <s v="Чаплин Е.В."/>
    <x v="7"/>
    <x v="18"/>
    <d v="2020-09-11T00:00:00"/>
    <d v="2020-10-01T00:00:00"/>
    <d v="2020-10-05T00:00:00"/>
    <d v="2020-11-26T00:00:00"/>
    <x v="140"/>
    <d v="2020-12-17T00:00:00"/>
    <x v="0"/>
    <d v="2020-12-25T00:00:00"/>
    <d v="2021-10-09T00:00:00"/>
    <s v="да"/>
    <x v="2"/>
    <x v="6"/>
    <x v="2"/>
    <s v="ок.срока"/>
    <x v="2"/>
    <x v="0"/>
    <n v="1"/>
  </r>
  <r>
    <n v="15"/>
    <s v="Наумова Ю.В."/>
    <x v="11"/>
    <x v="5"/>
    <d v="2019-11-21T00:00:00"/>
    <d v="2020-09-09T00:00:00"/>
    <d v="2020-09-09T00:00:00"/>
    <d v="2020-11-28T00:00:00"/>
    <x v="141"/>
    <d v="2020-12-19T00:00:00"/>
    <x v="0"/>
    <d v="2021-01-09T00:00:00"/>
    <d v="2021-10-11T00:00:00"/>
    <s v="да"/>
    <x v="6"/>
    <x v="3"/>
    <x v="40"/>
    <s v="ок.срока"/>
    <x v="0"/>
    <x v="0"/>
    <n v="1"/>
  </r>
  <r>
    <n v="16"/>
    <s v="Милькевич О.А."/>
    <x v="11"/>
    <x v="15"/>
    <d v="2020-02-12T00:00:00"/>
    <d v="2020-09-09T00:00:00"/>
    <d v="2020-09-09T00:00:00"/>
    <d v="2020-11-28T00:00:00"/>
    <x v="141"/>
    <d v="2020-12-19T00:00:00"/>
    <x v="1"/>
    <d v="2021-01-09T00:00:00"/>
    <d v="2021-12-11T00:00:00"/>
    <s v="да"/>
    <x v="6"/>
    <x v="1"/>
    <x v="0"/>
    <m/>
    <x v="0"/>
    <x v="0"/>
    <n v="1"/>
  </r>
  <r>
    <n v="17"/>
    <s v="Шунина Л.А."/>
    <x v="12"/>
    <x v="5"/>
    <d v="2020-10-05T00:00:00"/>
    <d v="2020-10-19T00:00:00"/>
    <d v="2020-10-19T00:00:00"/>
    <d v="2020-12-09T00:00:00"/>
    <x v="142"/>
    <d v="2020-12-25T00:00:00"/>
    <x v="0"/>
    <d v="2021-01-20T00:00:00"/>
    <d v="2021-10-22T00:00:00"/>
    <s v="да"/>
    <x v="2"/>
    <x v="3"/>
    <x v="25"/>
    <s v="ок.срока"/>
    <x v="0"/>
    <x v="0"/>
    <n v="1"/>
  </r>
  <r>
    <n v="18"/>
    <s v="Харламенко И.В."/>
    <x v="15"/>
    <x v="5"/>
    <d v="2019-09-03T00:00:00"/>
    <d v="2020-10-19T00:00:00"/>
    <d v="2020-10-21T00:00:00"/>
    <d v="2020-12-09T00:00:00"/>
    <x v="142"/>
    <d v="2020-12-25T00:00:00"/>
    <x v="0"/>
    <d v="2021-01-20T00:00:00"/>
    <d v="2021-10-22T00:00:00"/>
    <s v="да"/>
    <x v="6"/>
    <x v="0"/>
    <x v="0"/>
    <m/>
    <x v="0"/>
    <x v="0"/>
    <n v="1"/>
  </r>
  <r>
    <n v="19"/>
    <s v="Хомович Н.В."/>
    <x v="15"/>
    <x v="5"/>
    <d v="2019-09-03T00:00:00"/>
    <d v="2020-10-19T00:00:00"/>
    <d v="2020-10-21T00:00:00"/>
    <d v="2020-12-09T00:00:00"/>
    <x v="142"/>
    <d v="2020-12-30T00:00:00"/>
    <x v="0"/>
    <d v="2021-01-20T00:00:00"/>
    <d v="2021-10-22T00:00:00"/>
    <s v="да"/>
    <x v="6"/>
    <x v="0"/>
    <x v="0"/>
    <m/>
    <x v="0"/>
    <x v="0"/>
    <n v="1"/>
  </r>
  <r>
    <n v="20"/>
    <s v="Бережная М.С."/>
    <x v="14"/>
    <x v="22"/>
    <d v="2020-09-21T00:00:00"/>
    <d v="2020-10-14T00:00:00"/>
    <d v="2020-10-19T00:00:00"/>
    <d v="2020-12-10T00:00:00"/>
    <x v="143"/>
    <d v="2020-12-25T00:00:00"/>
    <x v="0"/>
    <d v="2021-01-21T00:00:00"/>
    <d v="2021-10-23T00:00:00"/>
    <s v="да"/>
    <x v="2"/>
    <x v="0"/>
    <x v="0"/>
    <m/>
    <x v="0"/>
    <x v="0"/>
    <n v="1"/>
  </r>
  <r>
    <n v="21"/>
    <s v="Сёмченко Р.А."/>
    <x v="14"/>
    <x v="22"/>
    <d v="2020-09-21T00:00:00"/>
    <d v="2020-10-14T00:00:00"/>
    <d v="2020-10-19T00:00:00"/>
    <d v="2020-12-10T00:00:00"/>
    <x v="143"/>
    <d v="2020-12-31T00:00:00"/>
    <x v="0"/>
    <d v="2021-01-21T00:00:00"/>
    <d v="2021-10-23T00:00:00"/>
    <s v="да"/>
    <x v="2"/>
    <x v="0"/>
    <x v="0"/>
    <m/>
    <x v="0"/>
    <x v="0"/>
    <n v="1"/>
  </r>
  <r>
    <n v="1"/>
    <s v="Лызлов А.И."/>
    <x v="7"/>
    <x v="9"/>
    <d v="2020-09-14T00:00:00"/>
    <d v="2020-10-01T00:00:00"/>
    <d v="2020-10-05T00:00:00"/>
    <d v="2020-12-25T00:00:00"/>
    <x v="144"/>
    <d v="2021-01-20T00:00:00"/>
    <x v="1"/>
    <d v="2021-02-10T00:00:00"/>
    <d v="2022-01-12T00:00:00"/>
    <s v="да"/>
    <x v="2"/>
    <x v="1"/>
    <x v="0"/>
    <m/>
    <x v="2"/>
    <x v="0"/>
    <n v="2"/>
  </r>
  <r>
    <n v="2"/>
    <s v="Негин В.В."/>
    <x v="11"/>
    <x v="15"/>
    <d v="2020-02-18T00:00:00"/>
    <d v="2020-10-08T00:00:00"/>
    <d v="2020-10-12T00:00:00"/>
    <d v="2021-01-14T00:00:00"/>
    <x v="145"/>
    <d v="2021-02-04T00:00:00"/>
    <x v="0"/>
    <d v="2021-02-25T00:00:00"/>
    <d v="2021-11-27T00:00:00"/>
    <s v="да"/>
    <x v="2"/>
    <x v="18"/>
    <x v="9"/>
    <m/>
    <x v="0"/>
    <x v="0"/>
    <n v="2"/>
  </r>
  <r>
    <n v="3"/>
    <s v="Малыхина И.В."/>
    <x v="11"/>
    <x v="5"/>
    <d v="2020-09-16T00:00:00"/>
    <d v="2020-10-08T00:00:00"/>
    <d v="2020-10-12T00:00:00"/>
    <d v="2021-01-14T00:00:00"/>
    <x v="145"/>
    <d v="2021-02-04T00:00:00"/>
    <x v="0"/>
    <d v="2021-02-25T00:00:00"/>
    <d v="2021-11-27T00:00:00"/>
    <s v="да"/>
    <x v="2"/>
    <x v="6"/>
    <x v="2"/>
    <s v="ок.срока"/>
    <x v="0"/>
    <x v="0"/>
    <n v="2"/>
  </r>
  <r>
    <n v="4"/>
    <s v="Солдатенко К.Ю."/>
    <x v="5"/>
    <x v="6"/>
    <d v="2020-10-15T00:00:00"/>
    <d v="2020-11-26T00:00:00"/>
    <d v="2020-11-27T00:00:00"/>
    <d v="2021-01-15T00:00:00"/>
    <x v="146"/>
    <d v="2021-02-05T00:00:00"/>
    <x v="0"/>
    <d v="2021-02-26T00:00:00"/>
    <d v="2021-11-28T00:00:00"/>
    <s v="да"/>
    <x v="2"/>
    <x v="2"/>
    <x v="54"/>
    <s v="с/ж"/>
    <x v="0"/>
    <x v="0"/>
    <n v="2"/>
  </r>
  <r>
    <n v="5"/>
    <s v="Луговая Т.В."/>
    <x v="5"/>
    <x v="6"/>
    <d v="2020-10-12T00:00:00"/>
    <d v="2020-11-26T00:00:00"/>
    <d v="2020-12-11T00:00:00"/>
    <d v="2021-01-29T00:00:00"/>
    <x v="147"/>
    <d v="2021-02-19T00:00:00"/>
    <x v="0"/>
    <d v="2021-03-12T00:00:00"/>
    <d v="2021-12-11T00:00:00"/>
    <s v="да"/>
    <x v="2"/>
    <x v="18"/>
    <x v="55"/>
    <m/>
    <x v="0"/>
    <x v="0"/>
    <n v="2"/>
  </r>
  <r>
    <n v="6"/>
    <s v="Шемереко А.С."/>
    <x v="5"/>
    <x v="6"/>
    <d v="2020-10-15T00:00:00"/>
    <d v="2020-11-26T00:00:00"/>
    <d v="2020-12-11T00:00:00"/>
    <d v="2021-01-29T00:00:00"/>
    <x v="147"/>
    <d v="2021-02-19T00:00:00"/>
    <x v="0"/>
    <d v="2021-03-12T00:00:00"/>
    <d v="2021-12-11T00:00:00"/>
    <s v="да"/>
    <x v="2"/>
    <x v="5"/>
    <x v="50"/>
    <m/>
    <x v="0"/>
    <x v="0"/>
    <n v="2"/>
  </r>
  <r>
    <n v="7"/>
    <s v="Камагина И.В."/>
    <x v="6"/>
    <x v="7"/>
    <d v="2020-02-11T00:00:00"/>
    <d v="2020-11-23T00:00:00"/>
    <d v="2020-12-15T00:00:00"/>
    <d v="2021-01-27T00:00:00"/>
    <x v="148"/>
    <d v="2021-02-23T00:00:00"/>
    <x v="0"/>
    <d v="2021-03-16T00:00:00"/>
    <d v="2021-12-15T00:00:00"/>
    <s v="да"/>
    <x v="2"/>
    <x v="5"/>
    <x v="7"/>
    <m/>
    <x v="0"/>
    <x v="0"/>
    <n v="2"/>
  </r>
  <r>
    <n v="8"/>
    <s v="Замятина Е.С."/>
    <x v="6"/>
    <x v="7"/>
    <d v="2020-03-20T00:00:00"/>
    <d v="2020-11-23T00:00:00"/>
    <d v="2020-12-15T00:00:00"/>
    <d v="2021-01-27T00:00:00"/>
    <x v="148"/>
    <d v="2021-02-23T00:00:00"/>
    <x v="0"/>
    <d v="2021-03-16T00:00:00"/>
    <d v="2021-12-15T00:00:00"/>
    <s v="да"/>
    <x v="2"/>
    <x v="3"/>
    <x v="49"/>
    <m/>
    <x v="0"/>
    <x v="0"/>
    <n v="2"/>
  </r>
  <r>
    <n v="9"/>
    <s v="Аббасов П.Р."/>
    <x v="11"/>
    <x v="15"/>
    <d v="2020-11-16T00:00:00"/>
    <d v="2020-11-30T00:00:00"/>
    <d v="2020-12-04T00:00:00"/>
    <d v="2021-02-18T00:00:00"/>
    <x v="149"/>
    <d v="2021-03-11T00:00:00"/>
    <x v="0"/>
    <d v="2021-04-01T00:00:00"/>
    <d v="2022-01-03T00:00:00"/>
    <s v="да"/>
    <x v="2"/>
    <x v="5"/>
    <x v="56"/>
    <m/>
    <x v="2"/>
    <x v="1"/>
    <n v="2"/>
  </r>
  <r>
    <n v="10"/>
    <s v="Скира Е.В."/>
    <x v="13"/>
    <x v="17"/>
    <d v="2020-09-23T00:00:00"/>
    <d v="2020-12-15T00:00:00"/>
    <d v="2020-12-18T00:00:00"/>
    <d v="2021-02-24T00:00:00"/>
    <x v="150"/>
    <d v="2021-03-17T00:00:00"/>
    <x v="0"/>
    <d v="2021-04-07T00:00:00"/>
    <d v="2022-01-09T00:00:00"/>
    <s v="да"/>
    <x v="3"/>
    <x v="3"/>
    <x v="40"/>
    <m/>
    <x v="0"/>
    <x v="0"/>
    <n v="2"/>
  </r>
  <r>
    <n v="11"/>
    <s v="Павлова А.С."/>
    <x v="13"/>
    <x v="23"/>
    <d v="2020-11-09T00:00:00"/>
    <d v="2020-12-15T00:00:00"/>
    <d v="2020-12-18T00:00:00"/>
    <d v="2021-02-24T00:00:00"/>
    <x v="150"/>
    <d v="2021-03-17T00:00:00"/>
    <x v="0"/>
    <d v="2021-04-07T00:00:00"/>
    <d v="2022-01-09T00:00:00"/>
    <s v="да"/>
    <x v="2"/>
    <x v="4"/>
    <x v="57"/>
    <s v="ок.срока"/>
    <x v="0"/>
    <x v="0"/>
    <n v="2"/>
  </r>
  <r>
    <n v="12"/>
    <s v="Смолова М.А."/>
    <x v="15"/>
    <x v="5"/>
    <d v="2020-12-09T00:00:00"/>
    <d v="2021-01-18T00:00:00"/>
    <d v="2021-01-27T00:00:00"/>
    <d v="2021-03-17T00:00:00"/>
    <x v="151"/>
    <d v="2021-04-07T00:00:00"/>
    <x v="0"/>
    <d v="2021-04-28T00:00:00"/>
    <d v="2022-01-30T00:00:00"/>
    <s v="да"/>
    <x v="2"/>
    <x v="3"/>
    <x v="45"/>
    <s v="ок.срока"/>
    <x v="0"/>
    <x v="0"/>
    <n v="2"/>
  </r>
  <r>
    <n v="13"/>
    <s v="Тарасов А.А."/>
    <x v="15"/>
    <x v="5"/>
    <d v="2020-12-18T00:00:00"/>
    <d v="2021-01-18T00:00:00"/>
    <d v="2021-01-27T00:00:00"/>
    <d v="2021-03-17T00:00:00"/>
    <x v="151"/>
    <d v="2021-04-07T00:00:00"/>
    <x v="0"/>
    <d v="2021-04-28T00:00:00"/>
    <d v="2022-01-30T00:00:00"/>
    <s v="да"/>
    <x v="2"/>
    <x v="6"/>
    <x v="58"/>
    <s v="ок.срока"/>
    <x v="2"/>
    <x v="0"/>
    <n v="2"/>
  </r>
  <r>
    <n v="14"/>
    <s v="Петрова И.М."/>
    <x v="7"/>
    <x v="18"/>
    <d v="2020-09-16T00:00:00"/>
    <d v="2020-10-14T00:00:00"/>
    <d v="2020-10-19T00:00:00"/>
    <d v="2021-04-15T00:00:00"/>
    <x v="152"/>
    <d v="2021-05-06T00:00:00"/>
    <x v="1"/>
    <d v="2021-05-27T00:00:00"/>
    <d v="2022-04-28T00:00:00"/>
    <s v="да"/>
    <x v="3"/>
    <x v="1"/>
    <x v="0"/>
    <m/>
    <x v="0"/>
    <x v="0"/>
    <n v="2"/>
  </r>
  <r>
    <n v="15"/>
    <s v="Романова Т.А."/>
    <x v="7"/>
    <x v="9"/>
    <d v="2020-12-09T00:00:00"/>
    <d v="2021-01-20T00:00:00"/>
    <d v="2021-01-21T00:00:00"/>
    <d v="2021-04-15T00:00:00"/>
    <x v="152"/>
    <d v="2021-05-06T00:00:00"/>
    <x v="0"/>
    <d v="2021-05-27T00:00:00"/>
    <d v="2022-02-28T00:00:00"/>
    <s v="да"/>
    <x v="2"/>
    <x v="6"/>
    <x v="59"/>
    <s v="ок.срока"/>
    <x v="0"/>
    <x v="0"/>
    <n v="2"/>
  </r>
  <r>
    <n v="16"/>
    <s v="Гатина Ю.А."/>
    <x v="7"/>
    <x v="9"/>
    <d v="2021-02-16T00:00:00"/>
    <d v="2021-03-03T00:00:00"/>
    <d v="2021-03-04T00:00:00"/>
    <d v="2021-04-29T00:00:00"/>
    <x v="153"/>
    <d v="2021-05-20T00:00:00"/>
    <x v="0"/>
    <d v="2021-06-10T00:00:00"/>
    <d v="2022-03-12T00:00:00"/>
    <s v="да"/>
    <x v="2"/>
    <x v="18"/>
    <x v="7"/>
    <m/>
    <x v="0"/>
    <x v="0"/>
    <n v="2"/>
  </r>
  <r>
    <n v="17"/>
    <s v="Леонович Л.М."/>
    <x v="7"/>
    <x v="9"/>
    <d v="2021-02-16T00:00:00"/>
    <d v="2021-03-03T00:00:00"/>
    <d v="2021-03-04T00:00:00"/>
    <d v="2021-04-29T00:00:00"/>
    <x v="153"/>
    <d v="2021-05-20T00:00:00"/>
    <x v="0"/>
    <d v="2021-06-10T00:00:00"/>
    <d v="2022-03-12T00:00:00"/>
    <s v="да"/>
    <x v="2"/>
    <x v="5"/>
    <x v="17"/>
    <m/>
    <x v="0"/>
    <x v="0"/>
    <n v="2"/>
  </r>
  <r>
    <n v="18"/>
    <s v="Ермакова М.С."/>
    <x v="7"/>
    <x v="9"/>
    <d v="2021-02-16T00:00:00"/>
    <d v="2021-03-03T00:00:00"/>
    <d v="2021-03-04T00:00:00"/>
    <d v="2021-05-06T00:00:00"/>
    <x v="154"/>
    <d v="2021-05-27T00:00:00"/>
    <x v="0"/>
    <d v="2021-06-17T00:00:00"/>
    <d v="2022-03-19T00:00:00"/>
    <s v="да"/>
    <x v="2"/>
    <x v="6"/>
    <x v="29"/>
    <s v="ок.срока"/>
    <x v="0"/>
    <x v="0"/>
    <n v="2"/>
  </r>
  <r>
    <n v="19"/>
    <s v="Карева А.А."/>
    <x v="7"/>
    <x v="18"/>
    <d v="2021-02-16T00:00:00"/>
    <d v="2021-03-03T00:00:00"/>
    <d v="2021-03-04T00:00:00"/>
    <d v="2021-05-06T00:00:00"/>
    <x v="154"/>
    <d v="2021-05-27T00:00:00"/>
    <x v="0"/>
    <d v="2021-06-17T00:00:00"/>
    <d v="2022-03-19T00:00:00"/>
    <s v="да"/>
    <x v="2"/>
    <x v="6"/>
    <x v="47"/>
    <s v="ок.срока"/>
    <x v="0"/>
    <x v="0"/>
    <n v="2"/>
  </r>
  <r>
    <n v="20"/>
    <s v="Макарова И.С."/>
    <x v="14"/>
    <x v="22"/>
    <d v="2021-02-03T00:00:00"/>
    <d v="2021-02-18T00:00:00"/>
    <d v="2021-02-20T00:00:00"/>
    <d v="2021-05-13T00:00:00"/>
    <x v="155"/>
    <d v="2021-06-03T00:00:00"/>
    <x v="1"/>
    <d v="2021-06-24T00:00:00"/>
    <d v="2022-05-26T00:00:00"/>
    <s v="да"/>
    <x v="2"/>
    <x v="0"/>
    <x v="0"/>
    <m/>
    <x v="0"/>
    <x v="0"/>
    <n v="2"/>
  </r>
  <r>
    <n v="21"/>
    <s v="Чернышев И.Н."/>
    <x v="14"/>
    <x v="22"/>
    <d v="2021-02-03T00:00:00"/>
    <d v="2021-02-18T00:00:00"/>
    <d v="2021-02-20T00:00:00"/>
    <d v="2021-05-13T00:00:00"/>
    <x v="155"/>
    <d v="2021-06-03T00:00:00"/>
    <x v="0"/>
    <d v="2021-06-24T00:00:00"/>
    <d v="2022-03-26T00:00:00"/>
    <s v="да"/>
    <x v="2"/>
    <x v="5"/>
    <x v="50"/>
    <m/>
    <x v="2"/>
    <x v="0"/>
    <n v="2"/>
  </r>
  <r>
    <n v="22"/>
    <s v="Барбун В."/>
    <x v="6"/>
    <x v="7"/>
    <d v="2021-02-09T00:00:00"/>
    <d v="2021-03-22T00:00:00"/>
    <d v="2021-03-25T00:00:00"/>
    <d v="2021-05-18T00:00:00"/>
    <x v="156"/>
    <d v="2021-06-08T00:00:00"/>
    <x v="0"/>
    <d v="2021-06-29T00:00:00"/>
    <d v="2022-03-31T00:00:00"/>
    <s v="да"/>
    <x v="2"/>
    <x v="5"/>
    <x v="17"/>
    <m/>
    <x v="0"/>
    <x v="0"/>
    <n v="2"/>
  </r>
  <r>
    <n v="23"/>
    <s v="Мухачёв Д.А."/>
    <x v="6"/>
    <x v="8"/>
    <d v="2021-02-09T00:00:00"/>
    <d v="2021-03-22T00:00:00"/>
    <d v="2021-03-25T00:00:00"/>
    <d v="2021-05-18T00:00:00"/>
    <x v="156"/>
    <d v="2021-06-08T00:00:00"/>
    <x v="0"/>
    <d v="2021-06-29T00:00:00"/>
    <d v="2022-03-31T00:00:00"/>
    <s v="да"/>
    <x v="2"/>
    <x v="2"/>
    <x v="0"/>
    <m/>
    <x v="2"/>
    <x v="0"/>
    <n v="2"/>
  </r>
  <r>
    <n v="24"/>
    <s v="Бабарыкина Н.В."/>
    <x v="11"/>
    <x v="15"/>
    <d v="2021-02-20T00:00:00"/>
    <d v="2021-03-22T00:00:00"/>
    <d v="2021-03-23T00:00:00"/>
    <d v="2021-05-20T00:00:00"/>
    <x v="157"/>
    <d v="2021-06-10T00:00:00"/>
    <x v="0"/>
    <d v="2021-07-01T00:00:00"/>
    <d v="2022-04-02T00:00:00"/>
    <s v="да"/>
    <x v="2"/>
    <x v="5"/>
    <x v="60"/>
    <m/>
    <x v="0"/>
    <x v="1"/>
    <n v="2"/>
  </r>
  <r>
    <n v="27"/>
    <s v="Бондарева Н.В."/>
    <x v="14"/>
    <x v="21"/>
    <d v="2021-03-19T00:00:00"/>
    <d v="2021-03-30T00:00:00"/>
    <d v="2021-04-02T00:00:00"/>
    <d v="2021-05-27T00:00:00"/>
    <x v="158"/>
    <d v="2021-06-17T00:00:00"/>
    <x v="0"/>
    <d v="2021-07-08T00:00:00"/>
    <d v="2022-04-09T00:00:00"/>
    <s v="да"/>
    <x v="2"/>
    <x v="6"/>
    <x v="61"/>
    <s v="защита дис"/>
    <x v="0"/>
    <x v="1"/>
    <n v="2"/>
  </r>
  <r>
    <n v="28"/>
    <s v="Мухортова И.И."/>
    <x v="14"/>
    <x v="21"/>
    <d v="2021-03-19T00:00:00"/>
    <d v="2021-03-30T00:00:00"/>
    <d v="2021-04-02T00:00:00"/>
    <d v="2021-05-27T00:00:00"/>
    <x v="158"/>
    <d v="2021-06-17T00:00:00"/>
    <x v="0"/>
    <d v="2021-07-08T00:00:00"/>
    <d v="2022-04-09T00:00:00"/>
    <s v="да"/>
    <x v="2"/>
    <x v="2"/>
    <x v="62"/>
    <s v="с/ж"/>
    <x v="0"/>
    <x v="0"/>
    <n v="2"/>
  </r>
  <r>
    <n v="29"/>
    <s v="Константинова Н.Д."/>
    <x v="5"/>
    <x v="6"/>
    <d v="2021-04-12T00:00:00"/>
    <d v="2021-04-22T00:00:00"/>
    <d v="2021-04-22T00:00:00"/>
    <d v="2021-06-11T00:00:00"/>
    <x v="159"/>
    <d v="2021-07-02T00:00:00"/>
    <x v="0"/>
    <d v="2021-07-23T00:00:00"/>
    <d v="2022-04-24T00:00:00"/>
    <s v="да"/>
    <x v="2"/>
    <x v="3"/>
    <x v="2"/>
    <s v="ок.срока"/>
    <x v="0"/>
    <x v="0"/>
    <n v="2"/>
  </r>
  <r>
    <n v="30"/>
    <s v="Легостаев Б.Л."/>
    <x v="5"/>
    <x v="6"/>
    <d v="2021-04-12T00:00:00"/>
    <d v="2021-04-22T00:00:00"/>
    <d v="2021-04-22T00:00:00"/>
    <d v="2021-06-11T00:00:00"/>
    <x v="159"/>
    <d v="2021-07-02T00:00:00"/>
    <x v="0"/>
    <d v="2021-07-23T00:00:00"/>
    <d v="2022-04-24T00:00:00"/>
    <s v="да"/>
    <x v="8"/>
    <x v="2"/>
    <x v="0"/>
    <m/>
    <x v="2"/>
    <x v="0"/>
    <n v="2"/>
  </r>
  <r>
    <n v="1"/>
    <s v="Павлова А.Б."/>
    <x v="5"/>
    <x v="6"/>
    <d v="2021-04-12T00:00:00"/>
    <d v="2021-06-04T00:00:00"/>
    <d v="2021-06-08T00:00:00"/>
    <d v="2021-06-24T00:00:00"/>
    <x v="160"/>
    <d v="2021-09-17T00:00:00"/>
    <x v="0"/>
    <d v="2021-10-08T00:00:00"/>
    <d v="2022-07-09T00:00:00"/>
    <s v="да"/>
    <x v="2"/>
    <x v="2"/>
    <x v="63"/>
    <s v="с/ж"/>
    <x v="0"/>
    <x v="0"/>
    <n v="1"/>
  </r>
  <r>
    <n v="2"/>
    <s v="Самбур В.И."/>
    <x v="5"/>
    <x v="6"/>
    <d v="2021-04-13T00:00:00"/>
    <d v="2021-04-22T00:00:00"/>
    <d v="2021-04-22T00:00:00"/>
    <d v="2021-06-24T00:00:00"/>
    <x v="160"/>
    <d v="2021-09-17T00:00:00"/>
    <x v="0"/>
    <d v="2021-10-08T00:00:00"/>
    <d v="2022-07-09T00:00:00"/>
    <m/>
    <x v="4"/>
    <x v="3"/>
    <x v="64"/>
    <s v="с/ж"/>
    <x v="2"/>
    <x v="1"/>
    <n v="1"/>
  </r>
  <r>
    <n v="3"/>
    <s v="Бразгун Т.Е."/>
    <x v="13"/>
    <x v="23"/>
    <d v="2021-04-06T00:00:00"/>
    <d v="2021-04-27T00:00:00"/>
    <d v="2021-04-30T00:00:00"/>
    <d v="2021-09-01T00:00:00"/>
    <x v="161"/>
    <d v="2021-09-22T00:00:00"/>
    <x v="0"/>
    <d v="2021-10-13T00:00:00"/>
    <d v="2022-07-14T00:00:00"/>
    <s v="да"/>
    <x v="2"/>
    <x v="5"/>
    <x v="65"/>
    <m/>
    <x v="0"/>
    <x v="0"/>
    <n v="1"/>
  </r>
  <r>
    <n v="4"/>
    <s v="Казьмина Я.Е."/>
    <x v="13"/>
    <x v="23"/>
    <d v="2021-04-06T00:00:00"/>
    <d v="2021-04-27T00:00:00"/>
    <d v="2021-04-30T00:00:00"/>
    <d v="2021-09-01T00:00:00"/>
    <x v="161"/>
    <d v="2021-09-22T00:00:00"/>
    <x v="0"/>
    <d v="2021-10-13T00:00:00"/>
    <d v="2022-07-14T00:00:00"/>
    <s v="да"/>
    <x v="8"/>
    <x v="6"/>
    <x v="49"/>
    <s v="ок.срока"/>
    <x v="0"/>
    <x v="0"/>
    <n v="1"/>
  </r>
  <r>
    <n v="5"/>
    <s v="Шостак Е.В."/>
    <x v="15"/>
    <x v="5"/>
    <d v="2021-03-19T00:00:00"/>
    <d v="2021-06-11T00:00:00"/>
    <d v="2021-06-16T00:00:00"/>
    <d v="2021-09-01T00:00:00"/>
    <x v="161"/>
    <d v="2021-09-22T00:00:00"/>
    <x v="0"/>
    <d v="2021-10-13T00:00:00"/>
    <d v="2022-07-14T00:00:00"/>
    <s v="да"/>
    <x v="2"/>
    <x v="5"/>
    <x v="65"/>
    <m/>
    <x v="0"/>
    <x v="0"/>
    <n v="1"/>
  </r>
  <r>
    <n v="6"/>
    <s v="Агеева Н.С."/>
    <x v="7"/>
    <x v="18"/>
    <d v="2021-04-19T00:00:00"/>
    <d v="2021-05-19T00:00:00"/>
    <d v="2021-05-21T00:00:00"/>
    <d v="2021-09-02T00:00:00"/>
    <x v="162"/>
    <d v="2021-09-23T00:00:00"/>
    <x v="0"/>
    <d v="2021-10-14T00:00:00"/>
    <d v="2022-07-15T00:00:00"/>
    <s v="да"/>
    <x v="2"/>
    <x v="6"/>
    <x v="66"/>
    <s v="ок.срока"/>
    <x v="0"/>
    <x v="0"/>
    <n v="1"/>
  </r>
  <r>
    <n v="7"/>
    <s v="Черноусова А.О."/>
    <x v="7"/>
    <x v="9"/>
    <d v="2021-05-17T00:00:00"/>
    <d v="2021-06-09T00:00:00"/>
    <d v="2021-06-11T00:00:00"/>
    <d v="2021-09-02T00:00:00"/>
    <x v="162"/>
    <d v="2021-09-23T00:00:00"/>
    <x v="0"/>
    <d v="2021-10-14T00:00:00"/>
    <d v="2022-07-15T00:00:00"/>
    <s v="да"/>
    <x v="8"/>
    <x v="2"/>
    <x v="67"/>
    <s v="с/ж"/>
    <x v="0"/>
    <x v="0"/>
    <n v="1"/>
  </r>
  <r>
    <n v="8"/>
    <s v="Семенченко Ю.И."/>
    <x v="14"/>
    <x v="22"/>
    <d v="2021-05-25T00:00:00"/>
    <d v="2021-06-09T00:00:00"/>
    <d v="2021-06-11T00:00:00"/>
    <d v="2021-09-23T00:00:00"/>
    <x v="163"/>
    <d v="2021-10-14T00:00:00"/>
    <x v="0"/>
    <d v="2021-11-04T00:00:00"/>
    <d v="2022-08-06T00:00:00"/>
    <s v="да"/>
    <x v="2"/>
    <x v="5"/>
    <x v="68"/>
    <m/>
    <x v="2"/>
    <x v="0"/>
    <n v="1"/>
  </r>
  <r>
    <n v="9"/>
    <s v="Крупенина М.Ю."/>
    <x v="14"/>
    <x v="22"/>
    <d v="2021-05-31T00:00:00"/>
    <d v="2021-06-11T00:00:00"/>
    <d v="2021-06-16T00:00:00"/>
    <d v="2021-09-23T00:00:00"/>
    <x v="163"/>
    <d v="2021-10-14T00:00:00"/>
    <x v="0"/>
    <d v="2021-11-04T00:00:00"/>
    <d v="2022-08-06T00:00:00"/>
    <s v="да"/>
    <x v="2"/>
    <x v="18"/>
    <x v="0"/>
    <m/>
    <x v="0"/>
    <x v="0"/>
    <n v="1"/>
  </r>
  <r>
    <n v="1"/>
    <s v="Громова Н.В."/>
    <x v="14"/>
    <x v="21"/>
    <d v="2021-09-07T00:00:00"/>
    <d v="2021-11-08T00:00:00"/>
    <d v="2021-11-09T00:00:00"/>
    <d v="2021-12-21T00:00:00"/>
    <x v="164"/>
    <d v="2022-01-27T00:00:00"/>
    <x v="0"/>
    <d v="2022-02-17T00:00:00"/>
    <d v="2022-11-19T00:00:00"/>
    <s v="да"/>
    <x v="2"/>
    <x v="5"/>
    <x v="69"/>
    <m/>
    <x v="0"/>
    <x v="0"/>
    <n v="2"/>
  </r>
  <r>
    <n v="2"/>
    <s v="Тищенко М.В."/>
    <x v="14"/>
    <x v="22"/>
    <d v="2021-09-07T00:00:00"/>
    <d v="2021-11-08T00:00:00"/>
    <d v="2021-11-09T00:00:00"/>
    <d v="2021-12-21T00:00:00"/>
    <x v="164"/>
    <d v="2022-01-27T00:00:00"/>
    <x v="0"/>
    <d v="2022-02-17T00:00:00"/>
    <d v="2022-11-19T00:00:00"/>
    <s v="да"/>
    <x v="2"/>
    <x v="2"/>
    <x v="1"/>
    <s v="ок.срока"/>
    <x v="0"/>
    <x v="0"/>
    <n v="2"/>
  </r>
  <r>
    <n v="3"/>
    <s v="Щукина М.С."/>
    <x v="14"/>
    <x v="22"/>
    <d v="2021-09-07T00:00:00"/>
    <d v="2021-11-08T00:00:00"/>
    <d v="2021-11-09T00:00:00"/>
    <d v="2021-12-27T00:00:00"/>
    <x v="164"/>
    <d v="2022-01-27T00:00:00"/>
    <x v="0"/>
    <d v="2022-02-17T00:00:00"/>
    <d v="2022-11-19T00:00:00"/>
    <s v="да"/>
    <x v="8"/>
    <x v="5"/>
    <x v="70"/>
    <m/>
    <x v="0"/>
    <x v="0"/>
    <n v="2"/>
  </r>
  <r>
    <n v="4"/>
    <s v="Зурабова Л.Р."/>
    <x v="7"/>
    <x v="18"/>
    <d v="2021-09-09T00:00:00"/>
    <d v="2021-11-10T00:00:00"/>
    <d v="2021-11-12T00:00:00"/>
    <d v="2021-12-23T00:00:00"/>
    <x v="165"/>
    <d v="2022-02-03T00:00:00"/>
    <x v="0"/>
    <d v="2022-02-24T00:00:00"/>
    <d v="2022-11-26T00:00:00"/>
    <s v="да"/>
    <x v="2"/>
    <x v="6"/>
    <x v="2"/>
    <s v="ок.срока"/>
    <x v="0"/>
    <x v="0"/>
    <n v="2"/>
  </r>
  <r>
    <n v="5"/>
    <s v="Попова К.А."/>
    <x v="7"/>
    <x v="9"/>
    <d v="2021-09-09T00:00:00"/>
    <d v="2021-11-10T00:00:00"/>
    <d v="2021-11-12T00:00:00"/>
    <d v="2021-12-23T00:00:00"/>
    <x v="165"/>
    <d v="2022-02-03T00:00:00"/>
    <x v="0"/>
    <d v="2022-02-24T00:00:00"/>
    <d v="2022-11-26T00:00:00"/>
    <s v="да"/>
    <x v="2"/>
    <x v="2"/>
    <x v="71"/>
    <s v="с/ж"/>
    <x v="0"/>
    <x v="0"/>
    <n v="2"/>
  </r>
  <r>
    <n v="6"/>
    <s v="Балашов-Ескин К.М."/>
    <x v="6"/>
    <x v="8"/>
    <d v="2021-09-09T00:00:00"/>
    <d v="2021-11-25T00:00:00"/>
    <d v="2021-11-26T00:00:00"/>
    <d v="2022-01-18T00:00:00"/>
    <x v="166"/>
    <d v="2022-02-08T00:00:00"/>
    <x v="0"/>
    <d v="2022-03-01T00:00:00"/>
    <d v="2022-11-30T00:00:00"/>
    <s v="да"/>
    <x v="2"/>
    <x v="6"/>
    <x v="2"/>
    <s v="ок.срока"/>
    <x v="2"/>
    <x v="0"/>
    <n v="2"/>
  </r>
  <r>
    <n v="7"/>
    <s v="Виноградова О.Н."/>
    <x v="6"/>
    <x v="8"/>
    <d v="2021-09-09T00:00:00"/>
    <d v="2021-11-25T00:00:00"/>
    <d v="2021-11-26T00:00:00"/>
    <d v="2022-01-18T00:00:00"/>
    <x v="166"/>
    <d v="2022-02-08T00:00:00"/>
    <x v="0"/>
    <d v="2022-03-01T00:00:00"/>
    <d v="2022-11-30T00:00:00"/>
    <s v="да"/>
    <x v="2"/>
    <x v="2"/>
    <x v="72"/>
    <s v="с/ж"/>
    <x v="0"/>
    <x v="0"/>
    <n v="2"/>
  </r>
  <r>
    <n v="8"/>
    <s v="Степанова Е.Н."/>
    <x v="16"/>
    <x v="24"/>
    <d v="2021-11-08T00:00:00"/>
    <d v="2021-12-21T00:00:00"/>
    <d v="2021-12-23T00:00:00"/>
    <d v="2022-02-08T00:00:00"/>
    <x v="167"/>
    <d v="2022-03-03T00:00:00"/>
    <x v="0"/>
    <d v="2022-03-26T00:00:00"/>
    <d v="2022-12-25T00:00:00"/>
    <s v="да"/>
    <x v="2"/>
    <x v="6"/>
    <x v="66"/>
    <s v="ок.срока"/>
    <x v="0"/>
    <x v="0"/>
    <n v="2"/>
  </r>
  <r>
    <n v="9"/>
    <s v="Красильникова П.Ю."/>
    <x v="6"/>
    <x v="8"/>
    <d v="2021-11-08T00:00:00"/>
    <d v="2021-12-20T00:00:00"/>
    <d v="2021-12-22T00:00:00"/>
    <d v="2022-02-11T00:00:00"/>
    <x v="168"/>
    <d v="2022-03-08T00:00:00"/>
    <x v="0"/>
    <d v="2022-03-29T00:00:00"/>
    <d v="2022-12-28T00:00:00"/>
    <s v="да"/>
    <x v="2"/>
    <x v="5"/>
    <x v="73"/>
    <m/>
    <x v="0"/>
    <x v="0"/>
    <n v="2"/>
  </r>
  <r>
    <n v="10"/>
    <s v="Тарасова М.С."/>
    <x v="6"/>
    <x v="8"/>
    <d v="2021-11-08T00:00:00"/>
    <d v="2021-12-20T00:00:00"/>
    <d v="2021-12-22T00:00:00"/>
    <d v="2022-02-11T00:00:00"/>
    <x v="168"/>
    <d v="2022-03-08T00:00:00"/>
    <x v="0"/>
    <d v="2022-03-29T00:00:00"/>
    <d v="2022-12-28T00:00:00"/>
    <s v="да"/>
    <x v="2"/>
    <x v="5"/>
    <x v="74"/>
    <m/>
    <x v="0"/>
    <x v="0"/>
    <n v="2"/>
  </r>
  <r>
    <n v="11"/>
    <s v="Заровняева С.С."/>
    <x v="17"/>
    <x v="24"/>
    <d v="2021-11-15T00:00:00"/>
    <d v="2021-12-14T00:00:00"/>
    <d v="2021-12-16T00:00:00"/>
    <d v="2022-02-15T00:00:00"/>
    <x v="169"/>
    <d v="2022-03-03T00:00:00"/>
    <x v="0"/>
    <d v="2022-03-30T00:00:00"/>
    <d v="2023-01-01T00:00:00"/>
    <s v="да"/>
    <x v="2"/>
    <x v="5"/>
    <x v="75"/>
    <m/>
    <x v="0"/>
    <x v="0"/>
    <n v="2"/>
  </r>
  <r>
    <n v="12"/>
    <s v="Страдова А.И."/>
    <x v="17"/>
    <x v="24"/>
    <d v="2021-11-15T00:00:00"/>
    <d v="2021-12-14T00:00:00"/>
    <d v="2021-12-16T00:00:00"/>
    <d v="2022-02-15T00:00:00"/>
    <x v="169"/>
    <d v="2022-03-03T00:00:00"/>
    <x v="0"/>
    <d v="2022-03-30T00:00:00"/>
    <d v="2023-01-01T00:00:00"/>
    <s v="да"/>
    <x v="2"/>
    <x v="6"/>
    <x v="20"/>
    <s v="ок.срока"/>
    <x v="0"/>
    <x v="0"/>
    <n v="2"/>
  </r>
  <r>
    <n v="13"/>
    <s v="Цуй Яньтао"/>
    <x v="11"/>
    <x v="5"/>
    <d v="2020-01-20T00:00:00"/>
    <d v="2021-12-16T00:00:00"/>
    <d v="2021-12-17T00:00:00"/>
    <d v="2022-02-24T00:00:00"/>
    <x v="170"/>
    <d v="2022-03-17T00:00:00"/>
    <x v="0"/>
    <d v="2022-04-07T00:00:00"/>
    <d v="2023-01-09T00:00:00"/>
    <s v="да"/>
    <x v="2"/>
    <x v="15"/>
    <x v="2"/>
    <s v="ок.срока"/>
    <x v="2"/>
    <x v="0"/>
    <n v="2"/>
  </r>
  <r>
    <n v="14"/>
    <s v="Осадчая О.Н."/>
    <x v="14"/>
    <x v="21"/>
    <d v="2021-11-22T00:00:00"/>
    <d v="2021-12-20T00:00:00"/>
    <d v="2021-12-21T00:00:00"/>
    <d v="2022-03-03T00:00:00"/>
    <x v="171"/>
    <d v="2022-04-07T00:00:00"/>
    <x v="0"/>
    <d v="2022-04-28T00:00:00"/>
    <d v="2023-01-30T00:00:00"/>
    <s v="да"/>
    <x v="2"/>
    <x v="6"/>
    <x v="66"/>
    <s v="ок.срока"/>
    <x v="0"/>
    <x v="0"/>
    <n v="2"/>
  </r>
  <r>
    <n v="15"/>
    <s v="Яценко М.В."/>
    <x v="14"/>
    <x v="22"/>
    <d v="2021-11-22T00:00:00"/>
    <d v="2021-12-20T00:00:00"/>
    <d v="2021-12-21T00:00:00"/>
    <d v="2022-03-03T00:00:00"/>
    <x v="171"/>
    <d v="2022-04-07T00:00:00"/>
    <x v="1"/>
    <d v="2022-04-28T00:00:00"/>
    <d v="2023-03-30T00:00:00"/>
    <s v="да"/>
    <x v="2"/>
    <x v="1"/>
    <x v="0"/>
    <m/>
    <x v="0"/>
    <x v="0"/>
    <n v="2"/>
  </r>
  <r>
    <n v="16"/>
    <s v="Мизгулина М.Н."/>
    <x v="17"/>
    <x v="24"/>
    <d v="2021-12-30T00:00:00"/>
    <d v="2022-01-19T00:00:00"/>
    <d v="2022-01-21T00:00:00"/>
    <d v="2022-03-23T00:00:00"/>
    <x v="172"/>
    <d v="2022-04-13T00:00:00"/>
    <x v="0"/>
    <d v="2022-05-04T00:00:00"/>
    <d v="2023-02-05T00:00:00"/>
    <s v="да"/>
    <x v="2"/>
    <x v="2"/>
    <x v="76"/>
    <s v="ок.срока"/>
    <x v="0"/>
    <x v="0"/>
    <n v="2"/>
  </r>
  <r>
    <n v="17"/>
    <s v="Старицына С.Г."/>
    <x v="17"/>
    <x v="24"/>
    <d v="2021-12-30T00:00:00"/>
    <d v="2022-01-19T00:00:00"/>
    <d v="2022-01-21T00:00:00"/>
    <d v="2022-03-23T00:00:00"/>
    <x v="172"/>
    <d v="2022-04-13T00:00:00"/>
    <x v="2"/>
    <d v="2022-05-04T00:00:00"/>
    <d v="2023-02-05T00:00:00"/>
    <m/>
    <x v="4"/>
    <x v="2"/>
    <x v="1"/>
    <s v="ок.срока"/>
    <x v="0"/>
    <x v="0"/>
    <n v="2"/>
  </r>
  <r>
    <n v="18"/>
    <s v="Карданова-Бирюкова К.С."/>
    <x v="7"/>
    <x v="18"/>
    <d v="2021-12-01T00:00:00"/>
    <d v="2021-12-22T00:00:00"/>
    <d v="2021-12-24T00:00:00"/>
    <d v="2022-03-24T00:00:00"/>
    <x v="173"/>
    <d v="2022-04-14T00:00:00"/>
    <x v="1"/>
    <d v="2022-05-05T00:00:00"/>
    <d v="2023-04-06T00:00:00"/>
    <s v="да"/>
    <x v="2"/>
    <x v="17"/>
    <x v="0"/>
    <m/>
    <x v="0"/>
    <x v="0"/>
    <n v="2"/>
  </r>
  <r>
    <n v="19"/>
    <s v="Никитина В.В."/>
    <x v="7"/>
    <x v="18"/>
    <d v="2021-12-01T00:00:00"/>
    <d v="2021-12-22T00:00:00"/>
    <d v="2021-12-24T00:00:00"/>
    <d v="2022-03-24T00:00:00"/>
    <x v="173"/>
    <d v="2022-04-14T00:00:00"/>
    <x v="0"/>
    <d v="2022-05-05T00:00:00"/>
    <d v="2023-02-06T00:00:00"/>
    <s v="да"/>
    <x v="2"/>
    <x v="6"/>
    <x v="59"/>
    <s v="ок.срока"/>
    <x v="0"/>
    <x v="0"/>
    <n v="2"/>
  </r>
  <r>
    <n v="20"/>
    <s v="Данилова В.А."/>
    <x v="14"/>
    <x v="21"/>
    <d v="2022-01-17T00:00:00"/>
    <d v="2022-01-31T00:00:00"/>
    <d v="2022-02-01T00:00:00"/>
    <d v="2022-03-25T00:00:00"/>
    <x v="174"/>
    <d v="2022-04-21T00:00:00"/>
    <x v="0"/>
    <d v="2022-05-12T00:00:00"/>
    <d v="2023-02-13T00:00:00"/>
    <s v="да"/>
    <x v="2"/>
    <x v="2"/>
    <x v="77"/>
    <s v="с/ж"/>
    <x v="0"/>
    <x v="0"/>
    <n v="2"/>
  </r>
  <r>
    <n v="21"/>
    <s v="Парфененко Е.Н."/>
    <x v="14"/>
    <x v="21"/>
    <d v="2022-01-17T00:00:00"/>
    <d v="2022-01-31T00:00:00"/>
    <d v="2022-02-01T00:00:00"/>
    <d v="2022-03-29T00:00:00"/>
    <x v="174"/>
    <d v="2022-04-21T00:00:00"/>
    <x v="0"/>
    <d v="2022-05-12T00:00:00"/>
    <d v="2023-02-13T00:00:00"/>
    <s v="да"/>
    <x v="2"/>
    <x v="3"/>
    <x v="78"/>
    <s v="с/ж"/>
    <x v="0"/>
    <x v="1"/>
    <n v="2"/>
  </r>
  <r>
    <n v="22"/>
    <s v="Казаченко О.В."/>
    <x v="7"/>
    <x v="18"/>
    <d v="2021-12-01T00:00:00"/>
    <d v="2021-12-22T00:00:00"/>
    <d v="2021-12-24T00:00:00"/>
    <d v="2022-04-08T00:00:00"/>
    <x v="175"/>
    <d v="2022-04-26T00:00:00"/>
    <x v="1"/>
    <d v="2022-05-19T00:00:00"/>
    <d v="2023-04-20T00:00:00"/>
    <m/>
    <x v="2"/>
    <x v="17"/>
    <x v="0"/>
    <m/>
    <x v="0"/>
    <x v="0"/>
    <n v="2"/>
  </r>
  <r>
    <n v="23"/>
    <s v="Киреева О.А."/>
    <x v="11"/>
    <x v="15"/>
    <d v="2021-11-18T00:00:00"/>
    <d v="2022-02-11T00:00:00"/>
    <d v="2022-02-14T00:00:00"/>
    <d v="2022-04-07T00:00:00"/>
    <x v="175"/>
    <d v="2022-04-27T00:00:00"/>
    <x v="0"/>
    <d v="2022-05-19T00:00:00"/>
    <d v="2023-02-20T00:00:00"/>
    <s v="да"/>
    <x v="8"/>
    <x v="3"/>
    <x v="2"/>
    <s v="ок.срока"/>
    <x v="0"/>
    <x v="0"/>
    <n v="2"/>
  </r>
  <r>
    <n v="24"/>
    <s v="Панкова Е.И."/>
    <x v="11"/>
    <x v="15"/>
    <d v="2021-12-13T00:00:00"/>
    <d v="2022-02-11T00:00:00"/>
    <d v="2022-02-14T00:00:00"/>
    <d v="2022-04-07T00:00:00"/>
    <x v="175"/>
    <d v="2022-04-27T00:00:00"/>
    <x v="0"/>
    <d v="2022-05-19T00:00:00"/>
    <d v="2023-02-20T00:00:00"/>
    <s v="да"/>
    <x v="2"/>
    <x v="5"/>
    <x v="79"/>
    <m/>
    <x v="0"/>
    <x v="0"/>
    <n v="2"/>
  </r>
  <r>
    <n v="27"/>
    <s v="Балдин Д.С."/>
    <x v="11"/>
    <x v="15"/>
    <d v="2022-01-18T00:00:00"/>
    <d v="2022-02-11T00:00:00"/>
    <d v="2022-02-14T00:00:00"/>
    <d v="2022-04-07T00:00:00"/>
    <x v="175"/>
    <d v="2022-04-27T00:00:00"/>
    <x v="0"/>
    <d v="2022-05-19T00:00:00"/>
    <d v="2023-02-20T00:00:00"/>
    <s v="да"/>
    <x v="2"/>
    <x v="18"/>
    <x v="0"/>
    <m/>
    <x v="2"/>
    <x v="0"/>
    <n v="2"/>
  </r>
  <r>
    <n v="28"/>
    <s v="Агаева В.Е."/>
    <x v="0"/>
    <x v="1"/>
    <d v="2021-12-27T00:00:00"/>
    <d v="2022-02-15T00:00:00"/>
    <d v="2022-02-18T00:00:00"/>
    <d v="2022-04-12T00:00:00"/>
    <x v="176"/>
    <d v="2022-05-04T00:00:00"/>
    <x v="0"/>
    <d v="2022-05-25T00:00:00"/>
    <d v="2023-02-26T00:00:00"/>
    <s v="да"/>
    <x v="2"/>
    <x v="2"/>
    <x v="80"/>
    <s v="неуплата"/>
    <x v="0"/>
    <x v="0"/>
    <n v="2"/>
  </r>
  <r>
    <n v="29"/>
    <s v="Кондрашова А.А."/>
    <x v="0"/>
    <x v="1"/>
    <d v="2021-12-27T00:00:00"/>
    <d v="2022-02-15T00:00:00"/>
    <d v="2022-02-18T00:00:00"/>
    <d v="2022-04-12T00:00:00"/>
    <x v="176"/>
    <d v="2022-05-04T00:00:00"/>
    <x v="0"/>
    <d v="2022-05-25T00:00:00"/>
    <d v="2023-02-26T00:00:00"/>
    <s v="да"/>
    <x v="2"/>
    <x v="4"/>
    <x v="81"/>
    <s v="ок.срока"/>
    <x v="0"/>
    <x v="0"/>
    <n v="2"/>
  </r>
  <r>
    <n v="30"/>
    <s v="Гавриш А.Д."/>
    <x v="14"/>
    <x v="21"/>
    <d v="2022-02-18T00:00:00"/>
    <d v="2022-03-04T00:00:00"/>
    <d v="2022-03-05T00:00:00"/>
    <d v="2022-04-22T00:00:00"/>
    <x v="177"/>
    <d v="2022-05-26T00:00:00"/>
    <x v="0"/>
    <d v="2022-06-16T00:00:00"/>
    <d v="2023-03-18T00:00:00"/>
    <s v="да"/>
    <x v="2"/>
    <x v="6"/>
    <x v="82"/>
    <s v="защита дис"/>
    <x v="0"/>
    <x v="1"/>
    <n v="2"/>
  </r>
  <r>
    <n v="31"/>
    <s v="Любеева С.В."/>
    <x v="14"/>
    <x v="22"/>
    <d v="2022-02-18T00:00:00"/>
    <d v="2022-03-04T00:00:00"/>
    <d v="2022-03-05T00:00:00"/>
    <d v="2022-04-26T00:00:00"/>
    <x v="177"/>
    <d v="2022-05-26T00:00:00"/>
    <x v="0"/>
    <d v="2022-06-16T00:00:00"/>
    <d v="2023-03-18T00:00:00"/>
    <s v="да"/>
    <x v="2"/>
    <x v="6"/>
    <x v="82"/>
    <s v="защита дис"/>
    <x v="0"/>
    <x v="1"/>
    <n v="2"/>
  </r>
  <r>
    <n v="32"/>
    <s v="Алексеев А.В."/>
    <x v="6"/>
    <x v="8"/>
    <d v="2021-12-09T00:00:00"/>
    <d v="2022-01-13T00:00:00"/>
    <d v="2022-01-15T00:00:00"/>
    <d v="2022-05-10T00:00:00"/>
    <x v="178"/>
    <d v="2022-05-31T00:00:00"/>
    <x v="1"/>
    <d v="2022-06-21T00:00:00"/>
    <d v="2023-05-23T00:00:00"/>
    <s v="да"/>
    <x v="3"/>
    <x v="17"/>
    <x v="0"/>
    <m/>
    <x v="2"/>
    <x v="0"/>
    <n v="2"/>
  </r>
  <r>
    <n v="33"/>
    <s v="Доронина И.М."/>
    <x v="7"/>
    <x v="18"/>
    <d v="2022-03-10T00:00:00"/>
    <d v="2022-03-28T00:00:00"/>
    <d v="2022-03-29T00:00:00"/>
    <d v="2022-05-24T00:00:00"/>
    <x v="179"/>
    <d v="2022-06-09T00:00:00"/>
    <x v="0"/>
    <d v="2022-07-05T00:00:00"/>
    <d v="2023-04-06T00:00:00"/>
    <s v="да"/>
    <x v="2"/>
    <x v="3"/>
    <x v="83"/>
    <s v="защита дис"/>
    <x v="0"/>
    <x v="1"/>
    <n v="2"/>
  </r>
  <r>
    <n v="34"/>
    <s v="Самородин Г.В."/>
    <x v="7"/>
    <x v="9"/>
    <d v="2022-03-10T00:00:00"/>
    <d v="2022-03-28T00:00:00"/>
    <d v="2022-03-29T00:00:00"/>
    <d v="2022-05-24T00:00:00"/>
    <x v="179"/>
    <d v="2022-06-09T00:00:00"/>
    <x v="0"/>
    <d v="2022-07-05T00:00:00"/>
    <d v="2023-04-06T00:00:00"/>
    <s v="да"/>
    <x v="2"/>
    <x v="6"/>
    <x v="83"/>
    <s v="защита дис"/>
    <x v="2"/>
    <x v="1"/>
    <n v="2"/>
  </r>
  <r>
    <n v="35"/>
    <s v="Соловьева А.А."/>
    <x v="7"/>
    <x v="18"/>
    <d v="2022-03-10T00:00:00"/>
    <d v="2022-03-28T00:00:00"/>
    <d v="2022-03-29T00:00:00"/>
    <d v="2022-05-24T00:00:00"/>
    <x v="179"/>
    <d v="2022-06-09T00:00:00"/>
    <x v="0"/>
    <d v="2022-07-05T00:00:00"/>
    <d v="2023-04-06T00:00:00"/>
    <s v="да"/>
    <x v="2"/>
    <x v="5"/>
    <x v="84"/>
    <m/>
    <x v="0"/>
    <x v="0"/>
    <n v="2"/>
  </r>
  <r>
    <n v="36"/>
    <s v="Гарёва Т.А."/>
    <x v="0"/>
    <x v="1"/>
    <d v="2021-11-10T00:00:00"/>
    <d v="2022-03-28T00:00:00"/>
    <d v="2022-03-30T00:00:00"/>
    <d v="2022-05-13T00:00:00"/>
    <x v="180"/>
    <d v="2022-06-14T00:00:00"/>
    <x v="0"/>
    <d v="2022-07-06T00:00:00"/>
    <d v="2023-04-07T00:00:00"/>
    <s v="да"/>
    <x v="6"/>
    <x v="3"/>
    <x v="49"/>
    <s v="ок.срока"/>
    <x v="0"/>
    <x v="0"/>
    <n v="2"/>
  </r>
  <r>
    <n v="37"/>
    <s v="Олешова В.В."/>
    <x v="0"/>
    <x v="1"/>
    <d v="2022-03-11T00:00:00"/>
    <d v="2022-03-28T00:00:00"/>
    <d v="2022-03-30T00:00:00"/>
    <d v="2022-05-24T00:00:00"/>
    <x v="180"/>
    <d v="2022-06-15T00:00:00"/>
    <x v="0"/>
    <d v="2022-07-06T00:00:00"/>
    <d v="2023-04-07T00:00:00"/>
    <s v="да"/>
    <x v="6"/>
    <x v="3"/>
    <x v="49"/>
    <s v="ок.срока"/>
    <x v="0"/>
    <x v="0"/>
    <n v="2"/>
  </r>
  <r>
    <n v="38"/>
    <s v="Калятин И.С."/>
    <x v="14"/>
    <x v="21"/>
    <d v="2022-03-22T00:00:00"/>
    <d v="2022-04-04T00:00:00"/>
    <d v="2022-04-05T00:00:00"/>
    <d v="2022-05-25T00:00:00"/>
    <x v="181"/>
    <d v="2022-06-16T00:00:00"/>
    <x v="0"/>
    <d v="2022-07-07T00:00:00"/>
    <d v="2023-04-08T00:00:00"/>
    <s v="да"/>
    <x v="2"/>
    <x v="6"/>
    <x v="2"/>
    <s v="ок.срока"/>
    <x v="2"/>
    <x v="0"/>
    <n v="2"/>
  </r>
  <r>
    <n v="39"/>
    <s v="Морозов И.В."/>
    <x v="14"/>
    <x v="22"/>
    <d v="2022-03-22T00:00:00"/>
    <d v="2022-04-04T00:00:00"/>
    <d v="2022-04-05T00:00:00"/>
    <d v="2022-05-25T00:00:00"/>
    <x v="181"/>
    <d v="2022-06-16T00:00:00"/>
    <x v="0"/>
    <d v="2022-07-07T00:00:00"/>
    <d v="2023-04-08T00:00:00"/>
    <s v="да"/>
    <x v="2"/>
    <x v="2"/>
    <x v="85"/>
    <s v="ок.срока"/>
    <x v="2"/>
    <x v="0"/>
    <n v="2"/>
  </r>
  <r>
    <n v="40"/>
    <s v="Ань Жань"/>
    <x v="11"/>
    <x v="5"/>
    <d v="2022-02-17T00:00:00"/>
    <d v="2022-04-05T00:00:00"/>
    <d v="2022-04-06T00:00:00"/>
    <d v="2022-05-26T00:00:00"/>
    <x v="181"/>
    <d v="2022-06-16T00:00:00"/>
    <x v="0"/>
    <d v="2022-07-07T00:00:00"/>
    <d v="2023-04-08T00:00:00"/>
    <s v="да"/>
    <x v="6"/>
    <x v="15"/>
    <x v="66"/>
    <s v="ок.срока"/>
    <x v="0"/>
    <x v="0"/>
    <n v="2"/>
  </r>
  <r>
    <n v="41"/>
    <s v="Ма Сяо"/>
    <x v="11"/>
    <x v="5"/>
    <d v="2022-02-17T00:00:00"/>
    <d v="2022-04-05T00:00:00"/>
    <d v="2022-04-06T00:00:00"/>
    <d v="2022-05-26T00:00:00"/>
    <x v="181"/>
    <d v="2022-06-16T00:00:00"/>
    <x v="0"/>
    <d v="2022-07-07T00:00:00"/>
    <d v="2023-04-08T00:00:00"/>
    <s v="да"/>
    <x v="6"/>
    <x v="15"/>
    <x v="2"/>
    <s v="ок.срока"/>
    <x v="2"/>
    <x v="0"/>
    <n v="2"/>
  </r>
  <r>
    <n v="42"/>
    <s v="Сун Бо"/>
    <x v="11"/>
    <x v="5"/>
    <d v="2022-02-17T00:00:00"/>
    <d v="2022-04-05T00:00:00"/>
    <d v="2022-04-06T00:00:00"/>
    <d v="2022-05-26T00:00:00"/>
    <x v="181"/>
    <d v="2022-06-16T00:00:00"/>
    <x v="0"/>
    <d v="2022-07-07T00:00:00"/>
    <d v="2023-04-08T00:00:00"/>
    <s v="да"/>
    <x v="6"/>
    <x v="15"/>
    <x v="66"/>
    <s v="ок.срока"/>
    <x v="2"/>
    <x v="0"/>
    <n v="2"/>
  </r>
  <r>
    <n v="43"/>
    <s v="Матвеева В.А."/>
    <x v="16"/>
    <x v="24"/>
    <d v="2022-03-23T00:00:00"/>
    <d v="2022-04-06T00:00:00"/>
    <d v="2022-04-07T00:00:00"/>
    <d v="2022-05-24T00:00:00"/>
    <x v="182"/>
    <d v="2022-06-14T00:00:00"/>
    <x v="0"/>
    <d v="2022-07-08T00:00:00"/>
    <d v="2023-04-09T00:00:00"/>
    <s v="да"/>
    <x v="2"/>
    <x v="5"/>
    <x v="83"/>
    <m/>
    <x v="0"/>
    <x v="1"/>
    <n v="2"/>
  </r>
  <r>
    <n v="1"/>
    <s v="Ивашинина Н.С."/>
    <x v="6"/>
    <x v="7"/>
    <d v="2021-12-22T00:00:00"/>
    <d v="2022-02-17T00:00:00"/>
    <d v="2022-02-18T00:00:00"/>
    <d v="2022-06-30T00:00:00"/>
    <x v="183"/>
    <d v="2022-09-13T00:00:00"/>
    <x v="0"/>
    <d v="2022-10-04T00:00:00"/>
    <d v="2023-07-05T00:00:00"/>
    <s v="да"/>
    <x v="3"/>
    <x v="6"/>
    <x v="2"/>
    <s v="ок.срока"/>
    <x v="0"/>
    <x v="0"/>
    <n v="1"/>
  </r>
  <r>
    <n v="2"/>
    <s v="Микурова П.А."/>
    <x v="6"/>
    <x v="8"/>
    <d v="2022-04-14T00:00:00"/>
    <d v="2022-05-31T00:00:00"/>
    <d v="2022-06-02T00:00:00"/>
    <d v="2022-08-01T00:00:00"/>
    <x v="183"/>
    <d v="2022-09-13T00:00:00"/>
    <x v="0"/>
    <d v="2022-10-04T00:00:00"/>
    <d v="2023-07-05T00:00:00"/>
    <s v="да"/>
    <x v="2"/>
    <x v="6"/>
    <x v="2"/>
    <s v="ок.срока"/>
    <x v="0"/>
    <x v="0"/>
    <n v="1"/>
  </r>
  <r>
    <n v="3"/>
    <s v="Аверина М.А."/>
    <x v="6"/>
    <x v="8"/>
    <d v="2022-05-27T00:00:00"/>
    <d v="2022-06-23T00:00:00"/>
    <d v="2022-06-27T00:00:00"/>
    <d v="2022-08-01T00:00:00"/>
    <x v="183"/>
    <d v="2022-09-13T00:00:00"/>
    <x v="0"/>
    <d v="2022-10-04T00:00:00"/>
    <d v="2023-07-05T00:00:00"/>
    <s v="да"/>
    <x v="8"/>
    <x v="6"/>
    <x v="2"/>
    <s v="ок.срока"/>
    <x v="0"/>
    <x v="0"/>
    <n v="1"/>
  </r>
  <r>
    <n v="4"/>
    <s v="Кирдяева О.И."/>
    <x v="14"/>
    <x v="22"/>
    <d v="2022-05-04T00:00:00"/>
    <d v="2022-05-20T00:00:00"/>
    <d v="2022-05-24T00:00:00"/>
    <d v="2022-06-30T00:00:00"/>
    <x v="184"/>
    <d v="2022-09-13T00:00:00"/>
    <x v="0"/>
    <d v="2022-10-06T00:00:00"/>
    <d v="2023-07-07T00:00:00"/>
    <s v="да"/>
    <x v="2"/>
    <x v="2"/>
    <x v="0"/>
    <m/>
    <x v="0"/>
    <x v="0"/>
    <n v="1"/>
  </r>
  <r>
    <n v="5"/>
    <s v="Руденко Т.И."/>
    <x v="14"/>
    <x v="21"/>
    <d v="2022-05-04T00:00:00"/>
    <d v="2022-05-20T00:00:00"/>
    <d v="2022-05-24T00:00:00"/>
    <d v="2022-06-30T00:00:00"/>
    <x v="184"/>
    <d v="2022-09-13T00:00:00"/>
    <x v="0"/>
    <d v="2022-10-06T00:00:00"/>
    <d v="2023-07-07T00:00:00"/>
    <s v="да"/>
    <x v="2"/>
    <x v="18"/>
    <x v="0"/>
    <m/>
    <x v="0"/>
    <x v="0"/>
    <n v="1"/>
  </r>
  <r>
    <n v="6"/>
    <s v="Цораева О.И"/>
    <x v="14"/>
    <x v="21"/>
    <d v="2022-05-04T00:00:00"/>
    <d v="2022-05-20T00:00:00"/>
    <d v="2022-05-24T00:00:00"/>
    <d v="2022-06-30T00:00:00"/>
    <x v="184"/>
    <d v="2022-09-13T00:00:00"/>
    <x v="0"/>
    <d v="2022-10-06T00:00:00"/>
    <d v="2023-07-07T00:00:00"/>
    <s v="да"/>
    <x v="2"/>
    <x v="3"/>
    <x v="66"/>
    <s v="ок.срока"/>
    <x v="0"/>
    <x v="0"/>
    <n v="1"/>
  </r>
  <r>
    <n v="7"/>
    <s v="Васильева К.Н."/>
    <x v="6"/>
    <x v="7"/>
    <d v="2022-05-27T00:00:00"/>
    <d v="2022-06-23T00:00:00"/>
    <d v="2022-06-27T00:00:00"/>
    <d v="2022-09-02T00:00:00"/>
    <x v="185"/>
    <d v="2022-09-20T00:00:00"/>
    <x v="0"/>
    <d v="2022-10-11T00:00:00"/>
    <d v="2023-07-12T00:00:00"/>
    <s v="да"/>
    <x v="2"/>
    <x v="6"/>
    <x v="66"/>
    <m/>
    <x v="0"/>
    <x v="0"/>
    <n v="1"/>
  </r>
  <r>
    <n v="8"/>
    <s v="Малинская Т.В."/>
    <x v="6"/>
    <x v="7"/>
    <d v="2022-05-27T00:00:00"/>
    <d v="2022-06-23T00:00:00"/>
    <d v="2022-06-27T00:00:00"/>
    <d v="2022-08-01T00:00:00"/>
    <x v="185"/>
    <d v="2022-09-20T00:00:00"/>
    <x v="0"/>
    <d v="2022-10-11T00:00:00"/>
    <d v="2023-07-12T00:00:00"/>
    <s v="да"/>
    <x v="2"/>
    <x v="5"/>
    <x v="7"/>
    <m/>
    <x v="0"/>
    <x v="0"/>
    <n v="1"/>
  </r>
  <r>
    <n v="9"/>
    <s v="Лукъянчикова О.С."/>
    <x v="6"/>
    <x v="8"/>
    <d v="2022-06-15T00:00:00"/>
    <d v="2022-06-23T00:00:00"/>
    <d v="2022-06-27T00:00:00"/>
    <d v="2022-08-01T00:00:00"/>
    <x v="185"/>
    <d v="2022-09-20T00:00:00"/>
    <x v="0"/>
    <d v="2022-10-11T00:00:00"/>
    <d v="2023-07-12T00:00:00"/>
    <s v="да"/>
    <x v="2"/>
    <x v="2"/>
    <x v="0"/>
    <s v="с/ж"/>
    <x v="0"/>
    <x v="0"/>
    <n v="1"/>
  </r>
  <r>
    <n v="10"/>
    <s v="Недельницына У.В."/>
    <x v="11"/>
    <x v="15"/>
    <d v="2022-05-27T00:00:00"/>
    <d v="2022-06-06T00:00:00"/>
    <d v="2022-06-09T00:00:00"/>
    <d v="2022-06-29T00:00:00"/>
    <x v="186"/>
    <d v="2022-09-22T00:00:00"/>
    <x v="0"/>
    <d v="2022-10-13T00:00:00"/>
    <d v="2023-07-14T00:00:00"/>
    <s v="да"/>
    <x v="2"/>
    <x v="6"/>
    <x v="2"/>
    <s v="ок.срока"/>
    <x v="0"/>
    <x v="0"/>
    <n v="1"/>
  </r>
  <r>
    <n v="11"/>
    <s v="Фурсова П.В."/>
    <x v="11"/>
    <x v="15"/>
    <d v="2022-05-27T00:00:00"/>
    <d v="2022-06-06T00:00:00"/>
    <d v="2022-06-09T00:00:00"/>
    <d v="2022-06-29T00:00:00"/>
    <x v="186"/>
    <d v="2022-09-22T00:00:00"/>
    <x v="0"/>
    <d v="2022-10-13T00:00:00"/>
    <d v="2023-07-14T00:00:00"/>
    <s v="да"/>
    <x v="2"/>
    <x v="6"/>
    <x v="86"/>
    <s v="защита дис"/>
    <x v="0"/>
    <x v="1"/>
    <n v="1"/>
  </r>
  <r>
    <n v="12"/>
    <s v="Мануйлова В.В."/>
    <x v="0"/>
    <x v="1"/>
    <d v="2022-03-11T00:00:00"/>
    <d v="2022-04-26T00:00:00"/>
    <d v="2022-05-05T00:00:00"/>
    <d v="2022-09-05T00:00:00"/>
    <x v="187"/>
    <d v="2022-09-28T00:00:00"/>
    <x v="1"/>
    <d v="2022-10-19T00:00:00"/>
    <d v="2023-07-20T00:00:00"/>
    <s v="да"/>
    <x v="2"/>
    <x v="17"/>
    <x v="0"/>
    <m/>
    <x v="0"/>
    <x v="0"/>
    <n v="1"/>
  </r>
  <r>
    <n v="13"/>
    <s v="Донская Н.А."/>
    <x v="17"/>
    <x v="24"/>
    <d v="2022-03-31T00:00:00"/>
    <d v="2022-04-26T00:00:00"/>
    <d v="2022-05-04T00:00:00"/>
    <d v="2022-09-05T00:00:00"/>
    <x v="188"/>
    <d v="2022-10-05T00:00:00"/>
    <x v="0"/>
    <d v="2022-10-26T00:00:00"/>
    <d v="2023-07-27T00:00:00"/>
    <s v="да"/>
    <x v="2"/>
    <x v="3"/>
    <x v="66"/>
    <s v="ок.срока"/>
    <x v="0"/>
    <x v="0"/>
    <n v="1"/>
  </r>
  <r>
    <n v="14"/>
    <s v="Калинин О.И."/>
    <x v="7"/>
    <x v="18"/>
    <d v="2022-05-27T00:00:00"/>
    <d v="2022-06-23T00:00:00"/>
    <d v="2022-06-27T00:00:00"/>
    <d v="2022-09-15T00:00:00"/>
    <x v="189"/>
    <d v="2022-10-06T00:00:00"/>
    <x v="1"/>
    <d v="2022-10-13T00:00:00"/>
    <d v="2023-07-28T00:00:00"/>
    <s v="да"/>
    <x v="2"/>
    <x v="19"/>
    <x v="0"/>
    <m/>
    <x v="2"/>
    <x v="0"/>
    <n v="1"/>
  </r>
  <r>
    <n v="15"/>
    <s v="Водяницкая А.А."/>
    <x v="7"/>
    <x v="18"/>
    <d v="2022-06-09T00:00:00"/>
    <d v="2022-06-23T00:00:00"/>
    <d v="2022-06-27T00:00:00"/>
    <d v="2022-09-15T00:00:00"/>
    <x v="189"/>
    <d v="2022-10-06T00:00:00"/>
    <x v="1"/>
    <d v="2022-10-13T00:00:00"/>
    <d v="2023-07-28T00:00:00"/>
    <s v="да"/>
    <x v="2"/>
    <x v="17"/>
    <x v="0"/>
    <m/>
    <x v="0"/>
    <x v="0"/>
    <n v="1"/>
  </r>
  <r>
    <n v="16"/>
    <s v="Бутурлова В.В."/>
    <x v="17"/>
    <x v="24"/>
    <d v="2022-06-02T00:00:00"/>
    <d v="2022-06-22T00:00:00"/>
    <d v="2022-06-27T00:00:00"/>
    <d v="2022-10-13T00:00:00"/>
    <x v="190"/>
    <d v="2022-11-03T00:00:00"/>
    <x v="0"/>
    <d v="2022-11-30T00:00:00"/>
    <d v="2023-09-01T00:00:00"/>
    <s v="да"/>
    <x v="2"/>
    <x v="3"/>
    <x v="66"/>
    <s v="ок.срока"/>
    <x v="0"/>
    <x v="0"/>
    <n v="1"/>
  </r>
  <r>
    <n v="17"/>
    <s v="Кирилловых А.А."/>
    <x v="17"/>
    <x v="24"/>
    <d v="2022-06-02T00:00:00"/>
    <d v="2022-06-22T00:00:00"/>
    <d v="2022-06-27T00:00:00"/>
    <d v="2022-10-14T00:00:00"/>
    <x v="190"/>
    <d v="2022-11-03T00:00:00"/>
    <x v="0"/>
    <d v="2022-11-30T00:00:00"/>
    <d v="2023-09-01T00:00:00"/>
    <s v="да"/>
    <x v="2"/>
    <x v="5"/>
    <x v="87"/>
    <m/>
    <x v="0"/>
    <x v="0"/>
    <n v="1"/>
  </r>
  <r>
    <n v="18"/>
    <s v="Вишневецкая Н.В."/>
    <x v="17"/>
    <x v="24"/>
    <d v="2022-09-15T00:00:00"/>
    <d v="2022-10-04T00:00:00"/>
    <d v="2022-10-06T00:00:00"/>
    <d v="2022-11-24T00:00:00"/>
    <x v="191"/>
    <d v="2022-12-15T00:00:00"/>
    <x v="0"/>
    <d v="2023-01-05T00:00:00"/>
    <d v="2023-10-07T00:00:00"/>
    <s v="да"/>
    <x v="2"/>
    <x v="3"/>
    <x v="88"/>
    <s v="ок.срока"/>
    <x v="0"/>
    <x v="0"/>
    <n v="1"/>
  </r>
  <r>
    <n v="19"/>
    <s v="Солянко Е.А."/>
    <x v="17"/>
    <x v="24"/>
    <d v="2022-09-15T00:00:00"/>
    <d v="2022-10-04T00:00:00"/>
    <d v="2022-10-06T00:00:00"/>
    <d v="2022-11-24T00:00:00"/>
    <x v="191"/>
    <d v="2022-12-15T00:00:00"/>
    <x v="0"/>
    <d v="2023-01-05T00:00:00"/>
    <d v="2023-10-07T00:00:00"/>
    <s v="да"/>
    <x v="2"/>
    <x v="3"/>
    <x v="88"/>
    <s v="ок.срока"/>
    <x v="0"/>
    <x v="0"/>
    <n v="1"/>
  </r>
  <r>
    <n v="20"/>
    <s v="Устинов О.А."/>
    <x v="2"/>
    <x v="25"/>
    <d v="2022-06-17T00:00:00"/>
    <d v="2022-09-13T00:00:00"/>
    <d v="2022-09-15T00:00:00"/>
    <d v="2022-12-09T00:00:00"/>
    <x v="192"/>
    <d v="2022-12-28T00:00:00"/>
    <x v="1"/>
    <d v="2023-01-20T00:00:00"/>
    <d v="2023-10-22T00:00:00"/>
    <s v="да"/>
    <x v="2"/>
    <x v="1"/>
    <x v="0"/>
    <m/>
    <x v="2"/>
    <x v="0"/>
    <n v="1"/>
  </r>
  <r>
    <n v="1"/>
    <s v="Алексеева Е.А."/>
    <x v="16"/>
    <x v="24"/>
    <d v="2022-12-15T00:00:00"/>
    <d v="2023-01-17T00:00:00"/>
    <d v="2023-01-19T00:00:00"/>
    <d v="2023-03-09T00:00:00"/>
    <x v="193"/>
    <d v="2023-03-24T00:00:00"/>
    <x v="0"/>
    <d v="2023-04-20T00:00:00"/>
    <d v="2024-01-22T00:00:00"/>
    <m/>
    <x v="2"/>
    <x v="5"/>
    <x v="89"/>
    <m/>
    <x v="0"/>
    <x v="0"/>
    <n v="2"/>
  </r>
  <r>
    <n v="2"/>
    <s v="Лопанова Е.В."/>
    <x v="17"/>
    <x v="24"/>
    <d v="2023-01-27T00:00:00"/>
    <d v="2023-02-28T00:00:00"/>
    <d v="2023-03-03T00:00:00"/>
    <d v="2023-04-26T00:00:00"/>
    <x v="194"/>
    <d v="2023-05-24T00:00:00"/>
    <x v="0"/>
    <d v="2023-06-14T00:00:00"/>
    <d v="2024-03-16T00:00:00"/>
    <m/>
    <x v="2"/>
    <x v="3"/>
    <x v="2"/>
    <s v="ок.срока"/>
    <x v="0"/>
    <x v="0"/>
    <n v="2"/>
  </r>
  <r>
    <n v="3"/>
    <s v="Калинченко Д.Ю."/>
    <x v="18"/>
    <x v="26"/>
    <d v="2023-03-01T00:00:00"/>
    <d v="2023-03-31T00:00:00"/>
    <d v="2023-04-04T00:00:00"/>
    <d v="2023-05-26T00:00:00"/>
    <x v="195"/>
    <d v="2023-06-16T00:00:00"/>
    <x v="0"/>
    <d v="2023-06-23T00:00:00"/>
    <d v="2024-04-08T00:00:00"/>
    <m/>
    <x v="2"/>
    <x v="6"/>
    <x v="66"/>
    <s v="ок.срока"/>
    <x v="2"/>
    <x v="0"/>
    <n v="2"/>
  </r>
  <r>
    <n v="4"/>
    <s v="Неумывакмн В.С."/>
    <x v="18"/>
    <x v="26"/>
    <d v="2023-03-01T00:00:00"/>
    <d v="2023-03-31T00:00:00"/>
    <d v="2023-04-04T00:00:00"/>
    <d v="2023-05-26T00:00:00"/>
    <x v="195"/>
    <d v="2023-06-16T00:00:00"/>
    <x v="0"/>
    <d v="2023-06-23T00:00:00"/>
    <d v="2024-04-08T00:00:00"/>
    <m/>
    <x v="2"/>
    <x v="2"/>
    <x v="90"/>
    <s v="неуплата"/>
    <x v="2"/>
    <x v="0"/>
    <n v="2"/>
  </r>
  <r>
    <n v="5"/>
    <s v="Краузе Е.Н."/>
    <x v="0"/>
    <x v="1"/>
    <d v="2022-09-20T00:00:00"/>
    <d v="2003-04-11T00:00:00"/>
    <d v="2023-04-12T00:00:00"/>
    <d v="2023-05-31T00:00:00"/>
    <x v="196"/>
    <d v="2023-06-21T00:00:00"/>
    <x v="0"/>
    <d v="2023-07-12T00:00:00"/>
    <d v="2024-04-13T00:00:00"/>
    <m/>
    <x v="2"/>
    <x v="2"/>
    <x v="32"/>
    <s v="ок.срока"/>
    <x v="0"/>
    <x v="0"/>
    <n v="2"/>
  </r>
  <r>
    <n v="1"/>
    <s v="Арарат-Исаева М.С."/>
    <x v="16"/>
    <x v="24"/>
    <d v="2023-04-04T00:00:00"/>
    <d v="2023-05-23T00:00:00"/>
    <d v="2023-05-26T00:00:00"/>
    <d v="2023-06-23T00:00:00"/>
    <x v="197"/>
    <d v="2023-09-14T00:00:00"/>
    <x v="0"/>
    <d v="2023-10-05T00:00:00"/>
    <d v="2024-07-06T00:00:00"/>
    <m/>
    <x v="2"/>
    <x v="6"/>
    <x v="88"/>
    <s v="ок.срока"/>
    <x v="0"/>
    <x v="0"/>
    <n v="1"/>
  </r>
  <r>
    <n v="2"/>
    <s v="Факова М.О."/>
    <x v="16"/>
    <x v="24"/>
    <d v="2023-04-04T00:00:00"/>
    <d v="2023-05-23T00:00:00"/>
    <d v="2023-05-26T00:00:00"/>
    <d v="2023-06-23T00:00:00"/>
    <x v="197"/>
    <d v="2023-09-14T00:00:00"/>
    <x v="0"/>
    <d v="2023-10-05T00:00:00"/>
    <d v="2024-07-06T00:00:00"/>
    <m/>
    <x v="2"/>
    <x v="5"/>
    <x v="89"/>
    <m/>
    <x v="0"/>
    <x v="0"/>
    <n v="1"/>
  </r>
  <r>
    <n v="3"/>
    <s v="Данилин М.В."/>
    <x v="17"/>
    <x v="24"/>
    <d v="2023-05-05T00:00:00"/>
    <d v="2023-06-20T00:00:00"/>
    <d v="2023-06-21T00:00:00"/>
    <d v="2023-09-06T00:00:00"/>
    <x v="198"/>
    <d v="2023-09-27T00:00:00"/>
    <x v="0"/>
    <d v="2023-10-18T00:00:00"/>
    <d v="2024-07-19T00:00:00"/>
    <m/>
    <x v="2"/>
    <x v="5"/>
    <x v="87"/>
    <m/>
    <x v="2"/>
    <x v="0"/>
    <n v="1"/>
  </r>
  <r>
    <n v="4"/>
    <s v="Маликова М.Г."/>
    <x v="17"/>
    <x v="24"/>
    <d v="2023-06-02T00:00:00"/>
    <d v="2023-06-20T00:00:00"/>
    <d v="2023-06-21T00:00:00"/>
    <d v="2023-09-06T00:00:00"/>
    <x v="198"/>
    <d v="2023-09-27T00:00:00"/>
    <x v="0"/>
    <d v="2023-10-18T00:00:00"/>
    <d v="2024-07-19T00:00:00"/>
    <m/>
    <x v="2"/>
    <x v="3"/>
    <x v="66"/>
    <s v="ок.срока"/>
    <x v="0"/>
    <x v="0"/>
    <m/>
  </r>
  <r>
    <n v="5"/>
    <s v="Дмитриева Е.Е."/>
    <x v="18"/>
    <x v="26"/>
    <d v="2023-06-06T00:00:00"/>
    <d v="2023-06-22T00:00:00"/>
    <d v="2023-06-23T00:00:00"/>
    <d v="2023-09-08T00:00:00"/>
    <x v="199"/>
    <d v="2023-09-29T00:00:00"/>
    <x v="0"/>
    <d v="2023-10-20T00:00:00"/>
    <d v="2024-07-21T00:00:00"/>
    <m/>
    <x v="2"/>
    <x v="6"/>
    <x v="66"/>
    <s v="ок.срока"/>
    <x v="0"/>
    <x v="0"/>
    <m/>
  </r>
  <r>
    <n v="6"/>
    <s v="Еремин С.В."/>
    <x v="18"/>
    <x v="26"/>
    <d v="2023-06-06T00:00:00"/>
    <d v="2023-06-22T00:00:00"/>
    <d v="2023-06-23T00:00:00"/>
    <d v="2023-09-08T00:00:00"/>
    <x v="199"/>
    <d v="2023-09-29T00:00:00"/>
    <x v="0"/>
    <d v="2023-10-20T00:00:00"/>
    <d v="2024-07-21T00:00:00"/>
    <m/>
    <x v="2"/>
    <x v="17"/>
    <x v="0"/>
    <m/>
    <x v="2"/>
    <x v="0"/>
    <m/>
  </r>
  <r>
    <n v="7"/>
    <s v="Блохина Н.А."/>
    <x v="2"/>
    <x v="25"/>
    <d v="2023-06-01T00:00:00"/>
    <d v="2023-06-22T00:00:00"/>
    <d v="2023-06-23T00:00:00"/>
    <d v="2023-09-22T00:00:00"/>
    <x v="200"/>
    <d v="2023-10-13T00:00:00"/>
    <x v="1"/>
    <d v="2023-11-03T00:00:00"/>
    <d v="2024-10-05T00:00:00"/>
    <m/>
    <x v="2"/>
    <x v="1"/>
    <x v="0"/>
    <m/>
    <x v="0"/>
    <x v="0"/>
    <m/>
  </r>
  <r>
    <n v="8"/>
    <s v="Павлинова И.А."/>
    <x v="17"/>
    <x v="24"/>
    <d v="2023-09-22T00:00:00"/>
    <d v="2023-10-06T00:00:00"/>
    <d v="2023-10-09T00:00:00"/>
    <d v="2023-11-29T00:00:00"/>
    <x v="201"/>
    <d v="2023-12-20T00:00:00"/>
    <x v="0"/>
    <d v="2024-01-10T00:00:00"/>
    <d v="2024-10-12T00:00:00"/>
    <m/>
    <x v="2"/>
    <x v="5"/>
    <x v="87"/>
    <m/>
    <x v="0"/>
    <x v="2"/>
    <m/>
  </r>
  <r>
    <n v="9"/>
    <s v="Тюрина З.С."/>
    <x v="17"/>
    <x v="24"/>
    <d v="2023-09-22T00:00:00"/>
    <d v="2023-10-06T00:00:00"/>
    <d v="2023-10-09T00:00:00"/>
    <d v="2023-11-29T00:00:00"/>
    <x v="201"/>
    <d v="2023-12-20T00:00:00"/>
    <x v="0"/>
    <d v="2024-01-10T00:00:00"/>
    <d v="2024-10-12T00:00:00"/>
    <m/>
    <x v="2"/>
    <x v="3"/>
    <x v="49"/>
    <s v="ок.срока"/>
    <x v="0"/>
    <x v="2"/>
    <m/>
  </r>
  <r>
    <n v="10"/>
    <s v="Полякова Н.П."/>
    <x v="0"/>
    <x v="1"/>
    <d v="2023-09-04T00:00:00"/>
    <m/>
    <m/>
    <n v="-13"/>
    <x v="202"/>
    <d v="2022-12-28T00:00:00"/>
    <x v="1"/>
    <d v="1900-01-28T00:00:00"/>
    <d v="1900-10-31T00:00:00"/>
    <m/>
    <x v="2"/>
    <x v="17"/>
    <x v="0"/>
    <m/>
    <x v="0"/>
    <x v="2"/>
    <m/>
  </r>
  <r>
    <n v="11"/>
    <s v="Призюк В.А."/>
    <x v="19"/>
    <x v="27"/>
    <d v="2023-10-04T00:00:00"/>
    <m/>
    <m/>
    <n v="-13"/>
    <x v="202"/>
    <d v="1900-01-07T00:00:00"/>
    <x v="0"/>
    <d v="1900-01-28T00:00:00"/>
    <d v="1900-10-31T00:00:00"/>
    <m/>
    <x v="2"/>
    <x v="5"/>
    <x v="0"/>
    <m/>
    <x v="2"/>
    <x v="2"/>
    <m/>
  </r>
  <r>
    <n v="12"/>
    <s v="Титерина В.К."/>
    <x v="19"/>
    <x v="27"/>
    <d v="2023-10-04T00:00:00"/>
    <m/>
    <m/>
    <n v="-13"/>
    <x v="202"/>
    <d v="1900-01-07T00:00:00"/>
    <x v="0"/>
    <d v="1900-01-28T00:00:00"/>
    <d v="1900-10-31T00:00:00"/>
    <m/>
    <x v="2"/>
    <x v="6"/>
    <x v="49"/>
    <s v="ок.срока"/>
    <x v="0"/>
    <x v="2"/>
    <m/>
  </r>
  <r>
    <n v="13"/>
    <s v="Ширяева С.Н."/>
    <x v="20"/>
    <x v="28"/>
    <d v="2023-09-18T00:00:00"/>
    <m/>
    <m/>
    <n v="-13"/>
    <x v="202"/>
    <d v="1900-01-07T00:00:00"/>
    <x v="0"/>
    <d v="1900-01-28T00:00:00"/>
    <d v="1900-10-31T00:00:00"/>
    <m/>
    <x v="2"/>
    <x v="2"/>
    <x v="91"/>
    <s v="с/ж"/>
    <x v="0"/>
    <x v="2"/>
    <m/>
  </r>
  <r>
    <n v="14"/>
    <s v="Загорулькина Ю.В."/>
    <x v="20"/>
    <x v="28"/>
    <d v="2023-09-26T00:00:00"/>
    <m/>
    <m/>
    <n v="-13"/>
    <x v="202"/>
    <d v="1900-01-07T00:00:00"/>
    <x v="0"/>
    <d v="1900-01-28T00:00:00"/>
    <d v="1900-10-31T00:00:00"/>
    <m/>
    <x v="2"/>
    <x v="2"/>
    <x v="90"/>
    <s v="ок.срока"/>
    <x v="0"/>
    <x v="2"/>
    <m/>
  </r>
  <r>
    <n v="15"/>
    <s v="Скоромолова Ю.В."/>
    <x v="21"/>
    <x v="29"/>
    <d v="2023-10-09T00:00:00"/>
    <m/>
    <m/>
    <n v="-13"/>
    <x v="202"/>
    <d v="1900-01-07T00:00:00"/>
    <x v="0"/>
    <d v="1900-01-28T00:00:00"/>
    <d v="1900-10-31T00:00:00"/>
    <m/>
    <x v="2"/>
    <x v="0"/>
    <x v="0"/>
    <m/>
    <x v="0"/>
    <x v="2"/>
    <m/>
  </r>
  <r>
    <n v="16"/>
    <s v="Грошев Д.В."/>
    <x v="21"/>
    <x v="29"/>
    <d v="2023-10-09T00:00:00"/>
    <m/>
    <m/>
    <n v="-13"/>
    <x v="202"/>
    <d v="1900-01-07T00:00:00"/>
    <x v="0"/>
    <d v="1900-01-28T00:00:00"/>
    <d v="1900-10-31T00:00:00"/>
    <m/>
    <x v="2"/>
    <x v="0"/>
    <x v="0"/>
    <m/>
    <x v="2"/>
    <x v="2"/>
    <m/>
  </r>
  <r>
    <n v="17"/>
    <s v="Шевченко Ю.В."/>
    <x v="21"/>
    <x v="29"/>
    <d v="2023-10-09T00:00:00"/>
    <m/>
    <m/>
    <n v="-13"/>
    <x v="202"/>
    <d v="1900-01-07T00:00:00"/>
    <x v="0"/>
    <d v="1900-01-28T00:00:00"/>
    <d v="1900-10-31T00:00:00"/>
    <m/>
    <x v="2"/>
    <x v="0"/>
    <x v="0"/>
    <m/>
    <x v="0"/>
    <x v="2"/>
    <m/>
  </r>
  <r>
    <n v="18"/>
    <s v="Молодыченко Е.Н."/>
    <x v="21"/>
    <x v="29"/>
    <d v="2023-10-09T00:00:00"/>
    <m/>
    <m/>
    <n v="-13"/>
    <x v="202"/>
    <d v="1900-01-07T00:00:00"/>
    <x v="1"/>
    <d v="1900-01-28T00:00:00"/>
    <d v="1900-12-31T00:00:00"/>
    <m/>
    <x v="2"/>
    <x v="0"/>
    <x v="0"/>
    <m/>
    <x v="2"/>
    <x v="2"/>
    <m/>
  </r>
  <r>
    <n v="19"/>
    <s v="Меренкова П.А."/>
    <x v="16"/>
    <x v="24"/>
    <m/>
    <m/>
    <m/>
    <n v="-13"/>
    <x v="202"/>
    <d v="1900-01-07T00:00:00"/>
    <x v="0"/>
    <d v="1900-01-28T00:00:00"/>
    <d v="1900-10-31T00:00:00"/>
    <m/>
    <x v="2"/>
    <x v="6"/>
    <x v="88"/>
    <m/>
    <x v="0"/>
    <x v="2"/>
    <m/>
  </r>
  <r>
    <n v="20"/>
    <m/>
    <x v="22"/>
    <x v="30"/>
    <m/>
    <m/>
    <m/>
    <m/>
    <x v="202"/>
    <m/>
    <x v="3"/>
    <m/>
    <m/>
    <m/>
    <x v="2"/>
    <x v="0"/>
    <x v="0"/>
    <m/>
    <x v="1"/>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Т_советы" cacheId="12"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chartFormat="3">
  <location ref="A3:B26" firstHeaderRow="1" firstDataRow="1" firstDataCol="1" rowPageCount="1" colPageCount="1"/>
  <pivotFields count="21">
    <pivotField showAll="0"/>
    <pivotField dataField="1" showAll="0"/>
    <pivotField axis="axisRow" showAll="0" sortType="ascending">
      <items count="24">
        <item x="16"/>
        <item x="0"/>
        <item x="1"/>
        <item x="17"/>
        <item x="3"/>
        <item x="4"/>
        <item x="5"/>
        <item x="6"/>
        <item x="7"/>
        <item x="8"/>
        <item x="9"/>
        <item x="10"/>
        <item x="14"/>
        <item x="11"/>
        <item x="12"/>
        <item x="13"/>
        <item x="15"/>
        <item x="2"/>
        <item x="18"/>
        <item x="22"/>
        <item x="20"/>
        <item x="19"/>
        <item x="21"/>
        <item t="default"/>
      </items>
      <autoSortScope>
        <pivotArea dataOnly="0" outline="0" fieldPosition="0">
          <references count="1">
            <reference field="4294967294" count="1" selected="0">
              <x v="0"/>
            </reference>
          </references>
        </pivotArea>
      </autoSortScope>
    </pivotField>
    <pivotField showAll="0"/>
    <pivotField showAll="0" defaultSubtotal="0"/>
    <pivotField showAll="0"/>
    <pivotField showAll="0"/>
    <pivotField showAll="0" defaultSubtotal="0"/>
    <pivotField numFmtId="14" showAll="0"/>
    <pivotField showAll="0" defaultSubtotal="0"/>
    <pivotField showAll="0"/>
    <pivotField showAll="0"/>
    <pivotField showAll="0"/>
    <pivotField showAll="0"/>
    <pivotField axis="axisPage" multipleItemSelectionAllowed="1" showAll="0">
      <items count="35">
        <item m="1" x="22"/>
        <item m="1" x="14"/>
        <item m="1" x="16"/>
        <item m="1" x="33"/>
        <item m="1" x="23"/>
        <item m="1" x="25"/>
        <item x="8"/>
        <item m="1" x="11"/>
        <item h="1" x="0"/>
        <item m="1" x="32"/>
        <item m="1" x="29"/>
        <item m="1" x="17"/>
        <item m="1" x="26"/>
        <item m="1" x="15"/>
        <item x="5"/>
        <item x="3"/>
        <item x="6"/>
        <item m="1" x="13"/>
        <item m="1" x="20"/>
        <item m="1" x="9"/>
        <item m="1" x="30"/>
        <item m="1" x="12"/>
        <item m="1" x="18"/>
        <item m="1" x="28"/>
        <item m="1" x="27"/>
        <item m="1" x="21"/>
        <item h="1" x="1"/>
        <item x="2"/>
        <item h="1" x="4"/>
        <item h="1" x="7"/>
        <item h="1" m="1" x="10"/>
        <item h="1" m="1" x="19"/>
        <item h="1" m="1" x="24"/>
        <item h="1" m="1" x="31"/>
        <item t="default"/>
      </items>
    </pivotField>
    <pivotField showAll="0"/>
    <pivotField showAll="0"/>
    <pivotField showAll="0"/>
    <pivotField showAll="0"/>
    <pivotField showAll="0"/>
    <pivotField showAll="0"/>
  </pivotFields>
  <rowFields count="1">
    <field x="2"/>
  </rowFields>
  <rowItems count="23">
    <i>
      <x v="19"/>
    </i>
    <i>
      <x v="21"/>
    </i>
    <i>
      <x v="17"/>
    </i>
    <i>
      <x v="20"/>
    </i>
    <i>
      <x v="10"/>
    </i>
    <i>
      <x v="22"/>
    </i>
    <i>
      <x v="18"/>
    </i>
    <i>
      <x/>
    </i>
    <i>
      <x v="16"/>
    </i>
    <i>
      <x v="1"/>
    </i>
    <i>
      <x v="4"/>
    </i>
    <i>
      <x v="11"/>
    </i>
    <i>
      <x v="5"/>
    </i>
    <i>
      <x v="3"/>
    </i>
    <i>
      <x v="15"/>
    </i>
    <i>
      <x v="14"/>
    </i>
    <i>
      <x v="9"/>
    </i>
    <i>
      <x v="13"/>
    </i>
    <i>
      <x v="7"/>
    </i>
    <i>
      <x v="6"/>
    </i>
    <i>
      <x v="12"/>
    </i>
    <i>
      <x v="8"/>
    </i>
    <i t="grand">
      <x/>
    </i>
  </rowItems>
  <colItems count="1">
    <i/>
  </colItems>
  <pageFields count="1">
    <pageField fld="14" hier="-1"/>
  </pageFields>
  <dataFields count="1">
    <dataField name="Количество по полю Фамилия И.О." fld="1" subtotal="count" baseField="0" baseItem="0"/>
  </dataFields>
  <chartFormats count="2">
    <chartFormat chart="0" format="3"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СТ_годы" cacheId="12"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chartFormat="4">
  <location ref="A3:A4" firstHeaderRow="1" firstDataRow="1" firstDataCol="0"/>
  <pivotFields count="21">
    <pivotField showAll="0"/>
    <pivotField dataField="1" showAll="0"/>
    <pivotField showAll="0">
      <items count="24">
        <item x="16"/>
        <item x="0"/>
        <item x="1"/>
        <item x="2"/>
        <item x="17"/>
        <item x="18"/>
        <item x="19"/>
        <item x="21"/>
        <item x="20"/>
        <item x="3"/>
        <item x="12"/>
        <item x="4"/>
        <item x="13"/>
        <item x="5"/>
        <item x="6"/>
        <item x="7"/>
        <item x="8"/>
        <item x="9"/>
        <item x="10"/>
        <item x="14"/>
        <item x="11"/>
        <item x="15"/>
        <item x="22"/>
        <item t="default"/>
      </items>
    </pivotField>
    <pivotField showAll="0"/>
    <pivotField showAll="0" defaultSubtotal="0"/>
    <pivotField showAll="0"/>
    <pivotField showAll="0"/>
    <pivotField showAll="0" defaultSubtotal="0"/>
    <pivotField numFmtId="14" showAll="0"/>
    <pivotField showAll="0" defaultSubtota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Количество по полю Фамилия И.О." fld="1" subtotal="count" baseField="0" baseItem="0"/>
  </dataFields>
  <chartFormats count="3">
    <chartFormat chart="0" format="3"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Сводная по защитам" cacheId="12" applyNumberFormats="0" applyBorderFormats="0" applyFontFormats="0" applyPatternFormats="0" applyAlignmentFormats="0" applyWidthHeightFormats="1" dataCaption="Значения" updatedVersion="6" minRefreshableVersion="3" useAutoFormatting="1" colGrandTotals="0" itemPrintTitles="1" createdVersion="6" indent="0" outline="1" outlineData="1" multipleFieldFilters="0" chartFormat="4" rowHeaderCaption="Совет">
  <location ref="A9:B28" firstHeaderRow="1" firstDataRow="1" firstDataCol="1" rowPageCount="7" colPageCount="1"/>
  <pivotFields count="21">
    <pivotField showAll="0" defaultSubtotal="0"/>
    <pivotField dataField="1" showAll="0" defaultSubtotal="0"/>
    <pivotField axis="axisRow" showAll="0" sortType="ascending" defaultSubtotal="0">
      <items count="23">
        <item x="16"/>
        <item x="0"/>
        <item sd="0" x="1"/>
        <item x="17"/>
        <item sd="0" x="3"/>
        <item sd="0" x="12"/>
        <item sd="0" x="4"/>
        <item sd="0" x="13"/>
        <item sd="0" x="5"/>
        <item x="6"/>
        <item x="7"/>
        <item sd="0" x="8"/>
        <item sd="0" x="9"/>
        <item sd="0" x="10"/>
        <item x="14"/>
        <item x="11"/>
        <item sd="0" x="15"/>
        <item x="2"/>
        <item x="18"/>
        <item x="22"/>
        <item x="20"/>
        <item x="19"/>
        <item x="21"/>
      </items>
      <autoSortScope>
        <pivotArea dataOnly="0" outline="0" fieldPosition="0">
          <references count="1">
            <reference field="4294967294" count="1" selected="0">
              <x v="0"/>
            </reference>
          </references>
        </pivotArea>
      </autoSortScope>
    </pivotField>
    <pivotField axis="axisRow" showAll="0" sortType="ascending" defaultSubtotal="0">
      <items count="31">
        <item sd="0" x="19"/>
        <item sd="0" x="4"/>
        <item sd="0" x="20"/>
        <item sd="0" x="13"/>
        <item sd="0" x="14"/>
        <item sd="0" x="12"/>
        <item x="8"/>
        <item x="22"/>
        <item x="7"/>
        <item sd="0" x="9"/>
        <item sd="0" x="18"/>
        <item sd="0" x="21"/>
        <item sd="0" x="6"/>
        <item sd="0" x="5"/>
        <item sd="0" x="17"/>
        <item sd="0" x="10"/>
        <item sd="0" x="15"/>
        <item sd="0" x="16"/>
        <item sd="0" x="11"/>
        <item sd="0" x="23"/>
        <item sd="0" x="2"/>
        <item sd="0" x="0"/>
        <item x="27"/>
        <item x="25"/>
        <item x="3"/>
        <item x="26"/>
        <item sd="0" x="24"/>
        <item sd="0" x="1"/>
        <item x="28"/>
        <item x="29"/>
        <item x="30"/>
      </items>
    </pivotField>
    <pivotField showAll="0" defaultSubtotal="0"/>
    <pivotField showAll="0" defaultSubtotal="0"/>
    <pivotField showAll="0" defaultSubtotal="0"/>
    <pivotField showAll="0" defaultSubtotal="0"/>
    <pivotField axis="axisPage" numFmtId="14" multipleItemSelectionAllowed="1" showAll="0" defaultSubtotal="0">
      <items count="20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x="164"/>
        <item x="165"/>
        <item x="166"/>
        <item x="167"/>
        <item x="168"/>
        <item x="169"/>
        <item x="170"/>
        <item x="171"/>
        <item x="172"/>
        <item x="173"/>
        <item x="174"/>
        <item m="1" x="205"/>
        <item x="175"/>
        <item x="176"/>
        <item m="1" x="204"/>
        <item x="177"/>
        <item x="179"/>
        <item x="180"/>
        <item x="181"/>
        <item m="1" x="203"/>
        <item x="188"/>
        <item x="187"/>
        <item x="182"/>
        <item x="183"/>
        <item x="178"/>
        <item x="184"/>
        <item x="186"/>
        <item x="189"/>
        <item x="185"/>
        <item h="1" m="1" x="207"/>
        <item x="190"/>
        <item x="192"/>
        <item x="191"/>
        <item h="1" x="193"/>
        <item h="1" x="194"/>
        <item h="1" m="1" x="206"/>
        <item h="1" x="196"/>
        <item h="1" x="195"/>
        <item h="1" x="198"/>
        <item h="1" x="197"/>
        <item h="1" x="200"/>
        <item h="1" x="199"/>
        <item h="1" x="202"/>
        <item h="1" x="201"/>
      </items>
    </pivotField>
    <pivotField showAll="0" defaultSubtotal="0"/>
    <pivotField axis="axisPage" multipleItemSelectionAllowed="1" showAll="0" defaultSubtotal="0">
      <items count="4">
        <item h="1" x="1"/>
        <item x="0"/>
        <item h="1" x="3"/>
        <item h="1" x="2"/>
      </items>
    </pivotField>
    <pivotField showAll="0" defaultSubtotal="0"/>
    <pivotField showAll="0" defaultSubtotal="0"/>
    <pivotField showAll="0" defaultSubtotal="0"/>
    <pivotField axis="axisPage" multipleItemSelectionAllowed="1" showAll="0" defaultSubtotal="0">
      <items count="34">
        <item m="1" x="22"/>
        <item m="1" x="14"/>
        <item m="1" x="16"/>
        <item m="1" x="33"/>
        <item h="1" m="1" x="23"/>
        <item m="1" x="25"/>
        <item x="8"/>
        <item m="1" x="11"/>
        <item h="1" x="0"/>
        <item m="1" x="32"/>
        <item m="1" x="29"/>
        <item m="1" x="17"/>
        <item m="1" x="10"/>
        <item m="1" x="26"/>
        <item m="1" x="15"/>
        <item x="5"/>
        <item x="3"/>
        <item x="6"/>
        <item h="1" m="1" x="13"/>
        <item h="1" m="1" x="20"/>
        <item m="1" x="9"/>
        <item m="1" x="30"/>
        <item m="1" x="12"/>
        <item m="1" x="18"/>
        <item m="1" x="28"/>
        <item m="1" x="27"/>
        <item m="1" x="21"/>
        <item x="2"/>
        <item x="1"/>
        <item h="1" m="1" x="31"/>
        <item x="4"/>
        <item h="1" m="1" x="24"/>
        <item x="7"/>
        <item m="1" x="19"/>
      </items>
    </pivotField>
    <pivotField axis="axisPage" multipleItemSelectionAllowed="1" showAll="0" defaultSubtotal="0">
      <items count="22">
        <item x="5"/>
        <item x="1"/>
        <item x="16"/>
        <item x="10"/>
        <item h="1" m="1" x="20"/>
        <item x="9"/>
        <item m="1" x="21"/>
        <item x="11"/>
        <item x="3"/>
        <item x="12"/>
        <item x="6"/>
        <item x="15"/>
        <item x="8"/>
        <item x="13"/>
        <item x="7"/>
        <item x="4"/>
        <item x="2"/>
        <item x="17"/>
        <item x="14"/>
        <item x="18"/>
        <item x="0"/>
        <item x="19"/>
      </items>
    </pivotField>
    <pivotField axis="axisPage" multipleItemSelectionAllowed="1" showAll="0" defaultSubtotal="0">
      <items count="95">
        <item x="42"/>
        <item x="55"/>
        <item x="13"/>
        <item x="11"/>
        <item x="8"/>
        <item x="6"/>
        <item x="7"/>
        <item x="9"/>
        <item x="17"/>
        <item x="50"/>
        <item x="65"/>
        <item x="30"/>
        <item x="15"/>
        <item x="10"/>
        <item x="12"/>
        <item x="14"/>
        <item x="16"/>
        <item x="19"/>
        <item x="23"/>
        <item x="29"/>
        <item x="28"/>
        <item x="31"/>
        <item x="18"/>
        <item x="24"/>
        <item x="4"/>
        <item x="81"/>
        <item x="37"/>
        <item x="58"/>
        <item x="47"/>
        <item x="25"/>
        <item x="48"/>
        <item x="57"/>
        <item x="26"/>
        <item x="21"/>
        <item x="22"/>
        <item x="45"/>
        <item x="20"/>
        <item x="32"/>
        <item x="70"/>
        <item x="33"/>
        <item x="39"/>
        <item x="73"/>
        <item x="34"/>
        <item x="27"/>
        <item x="40"/>
        <item x="35"/>
        <item x="36"/>
        <item x="38"/>
        <item x="75"/>
        <item x="41"/>
        <item x="43"/>
        <item x="79"/>
        <item x="44"/>
        <item x="46"/>
        <item x="49"/>
        <item x="63"/>
        <item x="52"/>
        <item x="54"/>
        <item x="51"/>
        <item x="59"/>
        <item x="69"/>
        <item x="74"/>
        <item x="2"/>
        <item x="53"/>
        <item x="3"/>
        <item x="1"/>
        <item x="67"/>
        <item x="5"/>
        <item x="71"/>
        <item x="62"/>
        <item x="61"/>
        <item x="80"/>
        <item x="66"/>
        <item x="64"/>
        <item x="68"/>
        <item x="56"/>
        <item x="60"/>
        <item x="76"/>
        <item x="0"/>
        <item x="82"/>
        <item x="77"/>
        <item x="84"/>
        <item x="85"/>
        <item m="1" x="92"/>
        <item x="78"/>
        <item x="72"/>
        <item x="83"/>
        <item x="87"/>
        <item m="1" x="94"/>
        <item x="88"/>
        <item x="86"/>
        <item x="90"/>
        <item x="89"/>
        <item m="1" x="93"/>
        <item x="91"/>
      </items>
    </pivotField>
    <pivotField showAll="0" defaultSubtotal="0"/>
    <pivotField axis="axisPage" multipleItemSelectionAllowed="1" showAll="0" defaultSubtotal="0">
      <items count="4">
        <item x="3"/>
        <item sd="0" x="0"/>
        <item x="2"/>
        <item x="1"/>
      </items>
    </pivotField>
    <pivotField axis="axisPage" multipleItemSelectionAllowed="1" showAll="0" defaultSubtotal="0">
      <items count="3">
        <item x="1"/>
        <item x="0"/>
        <item x="2"/>
      </items>
    </pivotField>
    <pivotField showAll="0"/>
  </pivotFields>
  <rowFields count="2">
    <field x="2"/>
    <field x="3"/>
  </rowFields>
  <rowItems count="19">
    <i>
      <x/>
    </i>
    <i r="1">
      <x v="26"/>
    </i>
    <i>
      <x v="1"/>
    </i>
    <i r="1">
      <x v="27"/>
    </i>
    <i>
      <x v="10"/>
    </i>
    <i r="1">
      <x v="9"/>
    </i>
    <i r="1">
      <x v="10"/>
    </i>
    <i>
      <x v="3"/>
    </i>
    <i r="1">
      <x v="26"/>
    </i>
    <i>
      <x v="15"/>
    </i>
    <i r="1">
      <x v="13"/>
    </i>
    <i r="1">
      <x v="16"/>
    </i>
    <i>
      <x v="9"/>
    </i>
    <i r="1">
      <x v="6"/>
    </i>
    <i r="1">
      <x v="8"/>
    </i>
    <i>
      <x v="14"/>
    </i>
    <i r="1">
      <x v="7"/>
    </i>
    <i r="1">
      <x v="11"/>
    </i>
    <i t="grand">
      <x/>
    </i>
  </rowItems>
  <colItems count="1">
    <i/>
  </colItems>
  <pageFields count="7">
    <pageField fld="8" hier="-1"/>
    <pageField fld="14" hier="-1"/>
    <pageField fld="10" hier="-1"/>
    <pageField fld="18" hier="-1"/>
    <pageField fld="15" hier="-1"/>
    <pageField fld="16" hier="-1"/>
    <pageField fld="19" hier="-1"/>
  </pageFields>
  <dataFields count="1">
    <dataField name="Кол-во защит" fld="1" subtotal="count" baseField="2" baseItem="2"/>
  </dataFields>
  <formats count="10">
    <format>
      <pivotArea dataOnly="0" labelOnly="1" outline="0" axis="axisValues" fieldPosition="0"/>
    </format>
    <format>
      <pivotArea dataOnly="0" labelOnly="1" outline="0" axis="axisValues" fieldPosition="0"/>
    </format>
    <format>
      <pivotArea field="2" type="button" dataOnly="0" labelOnly="1" outline="0" axis="axisRow" fieldPosition="0"/>
    </format>
    <format>
      <pivotArea field="2" type="button" dataOnly="0" labelOnly="1" outline="0" axis="axisRow" fieldPosition="0"/>
    </format>
    <format>
      <pivotArea dataOnly="0" labelOnly="1" outline="0" axis="axisValues" fieldPosition="0"/>
    </format>
    <format>
      <pivotArea dataOnly="0" labelOnly="1" outline="0" axis="axisValues" fieldPosition="0"/>
    </format>
    <format>
      <pivotArea dataOnly="0" labelOnly="1" outline="0" axis="axisValues" fieldPosition="0"/>
    </format>
    <format>
      <pivotArea dataOnly="0" labelOnly="1" outline="0" axis="axisValues" fieldPosition="0"/>
    </format>
    <format>
      <pivotArea dataOnly="0" labelOnly="1" outline="0" axis="axisValues" fieldPosition="0"/>
    </format>
    <format>
      <pivotArea dataOnly="0" labelOnly="1" outline="0" axis="axisValues" fieldPosition="0"/>
    </format>
  </formats>
  <chartFormats count="2">
    <chartFormat chart="1" format="1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Срез_Совет" sourceName="Совет">
  <pivotTables>
    <pivotTable tabId="6" name="СТ_годы"/>
  </pivotTables>
  <data>
    <tabular pivotCacheId="1">
      <items count="23">
        <i x="16" s="1"/>
        <i x="0" s="1"/>
        <i x="1" s="1"/>
        <i x="2" s="1"/>
        <i x="17" s="1"/>
        <i x="18" s="1"/>
        <i x="19" s="1"/>
        <i x="21" s="1"/>
        <i x="20" s="1"/>
        <i x="3" s="1"/>
        <i x="12" s="1"/>
        <i x="4" s="1"/>
        <i x="13" s="1"/>
        <i x="5" s="1"/>
        <i x="6" s="1"/>
        <i x="7" s="1"/>
        <i x="8" s="1"/>
        <i x="9" s="1"/>
        <i x="10" s="1"/>
        <i x="14" s="1"/>
        <i x="11" s="1"/>
        <i x="15" s="1"/>
        <i x="2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Совет" cache="Срез_Совет" caption="Совет" lockedPosition="1" rowHeight="234950"/>
</slicers>
</file>

<file path=xl/tables/table1.xml><?xml version="1.0" encoding="utf-8"?>
<table xmlns="http://schemas.openxmlformats.org/spreadsheetml/2006/main" id="1" name="Защиты_новые_шифры" displayName="Защиты_новые_шифры" ref="A1:U366">
  <autoFilter ref="A1:U366"/>
  <sortState ref="A2:U366">
    <sortCondition ref="I2:I366"/>
    <sortCondition ref="C2:C366"/>
    <sortCondition ref="E2:E366"/>
    <sortCondition ref="B2:B366"/>
  </sortState>
  <tableColumns count="21">
    <tableColumn id="1" name="№" totalsRowLabel="Итог" dataDxfId="69"/>
    <tableColumn id="2" name="Фамилия И.О." dataDxfId="68"/>
    <tableColumn id="3" name="Совет" totalsRowFunction="max" dataDxfId="67"/>
    <tableColumn id="4" name="Специальность" dataDxfId="66"/>
    <tableColumn id="5" name="Размешение_x000a_текста диссертации"/>
    <tableColumn id="6" name="Дата заседания" dataDxfId="65"/>
    <tableColumn id="7" name="Объявление о защите" dataDxfId="64"/>
    <tableColumn id="8" name="Размешение_x000a_перед защитой " dataDxfId="63"/>
    <tableColumn id="9" name="Дата защиты" totalsRowFunction="max" dataDxfId="62"/>
    <tableColumn id="10" name="Размешение _x000a_после защиты" dataDxfId="61"/>
    <tableColumn id="11" name="канд/док" dataDxfId="60"/>
    <tableColumn id="12" name="Дело в ВАК" dataDxfId="59"/>
    <tableColumn id="13" name="Диплом готовность" dataDxfId="58"/>
    <tableColumn id="14" name="Дата удаления инф-ции" dataDxfId="57"/>
    <tableColumn id="15" name="Примечание " dataDxfId="56"/>
    <tableColumn id="16" name="Обучение" totalsRowFunction="average" dataDxfId="55"/>
    <tableColumn id="17" name="Дата отчисления" totalsRowFunction="countNums" dataDxfId="54"/>
    <tableColumn id="18" name="Причина отчисления" dataDxfId="53"/>
    <tableColumn id="19" name="Пол" dataDxfId="52"/>
    <tableColumn id="20" name="До срока" totalsRowFunction="count" dataDxfId="51"/>
    <tableColumn id="21" name="Полугодье"/>
  </tableColumns>
  <tableStyleInfo name="TableStyleLight9" showFirstColumn="0" showLastColumn="0" showRowStripes="0" showColumnStripes="0"/>
</table>
</file>

<file path=xl/tables/table2.xml><?xml version="1.0" encoding="utf-8"?>
<table xmlns="http://schemas.openxmlformats.org/spreadsheetml/2006/main" id="2" name="Защиты" displayName="Защиты" ref="A1:U418">
  <autoFilter ref="A1:U418"/>
  <sortState ref="A2:U412">
    <sortCondition ref="I2:I412"/>
    <sortCondition ref="C2:C412"/>
    <sortCondition ref="E2:E412"/>
    <sortCondition ref="B2:B412"/>
  </sortState>
  <tableColumns count="21">
    <tableColumn id="1" name="№" totalsRowLabel="Итог" dataDxfId="49"/>
    <tableColumn id="2" name="Фамилия И.О." dataDxfId="48"/>
    <tableColumn id="3" name="Совет" totalsRowFunction="max" dataDxfId="47"/>
    <tableColumn id="4" name="Специальность" dataDxfId="46"/>
    <tableColumn id="5" name="Размешение_текста диссертации"/>
    <tableColumn id="6" name="Дата заседания" dataDxfId="45"/>
    <tableColumn id="7" name="Объявление о защите" dataDxfId="44"/>
    <tableColumn id="8" name="Размешение_перед защитой " dataDxfId="43"/>
    <tableColumn id="9" name="Дата защиты" totalsRowFunction="max" dataDxfId="42"/>
    <tableColumn id="10" name="Размешение _после защиты" dataDxfId="41"/>
    <tableColumn id="11" name="канд/док" dataDxfId="40"/>
    <tableColumn id="12" name="Дело в ВАК" dataDxfId="39"/>
    <tableColumn id="13" name="Дата удаления инф-ции" dataDxfId="38"/>
    <tableColumn id="14" name="Диплом готовность" dataDxfId="37"/>
    <tableColumn id="15" name="Примечание " dataDxfId="36"/>
    <tableColumn id="16" name="Обучение" totalsRowFunction="average" dataDxfId="35"/>
    <tableColumn id="17" name="Дата отчисления" totalsRowFunction="countNums" dataDxfId="34"/>
    <tableColumn id="18" name="Причина отчисления" dataDxfId="33"/>
    <tableColumn id="19" name="Пол" dataDxfId="32"/>
    <tableColumn id="20" name="До срока" totalsRowFunction="count" dataDxfId="31"/>
    <tableColumn id="21" name="Столбец1" dataDxfId="30"/>
  </tableColumns>
  <tableStyleInfo name="TableStyleLight9" showFirstColumn="0" showLastColumn="0" showRowStripes="0" showColumnStripes="0"/>
</table>
</file>

<file path=xl/tables/table3.xml><?xml version="1.0" encoding="utf-8"?>
<table xmlns="http://schemas.openxmlformats.org/spreadsheetml/2006/main" id="3" name="Дипломы" displayName="Дипломы" ref="A1:G330">
  <autoFilter ref="A1:G330"/>
  <tableColumns count="7">
    <tableColumn id="1" name="№" dataDxfId="24"/>
    <tableColumn id="2" name="Фамилия И.О." dataDxfId="23"/>
    <tableColumn id="3" name="совет" dataDxfId="22"/>
    <tableColumn id="4" name="Ученая степень" dataDxfId="21"/>
    <tableColumn id="5" name="Серия и _x000a_номер диплома" dataDxfId="20"/>
    <tableColumn id="6" name="Дата приказа ВАК" dataDxfId="19"/>
    <tableColumn id="7" name="Номер приказа ВАК" dataDxfId="18"/>
  </tableColumns>
  <tableStyleInfo name="TableStyleLight9" showFirstColumn="0" showLastColumn="0" showRowStripes="1" showColumnStripes="0"/>
</table>
</file>

<file path=xl/tables/table4.xml><?xml version="1.0" encoding="utf-8"?>
<table xmlns="http://schemas.openxmlformats.org/spreadsheetml/2006/main" id="4" name="Цена_за_час" displayName="Цена_за_час" ref="H2:I3">
  <autoFilter ref="H2:I3">
    <filterColumn colId="0" showButton="0"/>
    <filterColumn colId="1" showButton="0"/>
  </autoFilter>
  <tableColumns count="2">
    <tableColumn id="1" name="доц" totalsRowLabel="Итог" dataDxfId="17"/>
    <tableColumn id="2" name="проф" totalsRowFunction="sum" dataDxfId="16"/>
  </tableColumns>
  <tableStyleInfo name="TableStyleMedium17" showFirstColumn="0" showLastColumn="0" showRowStripes="1" showColumnStripes="0"/>
</table>
</file>

<file path=xl/tables/table5.xml><?xml version="1.0" encoding="utf-8"?>
<table xmlns="http://schemas.openxmlformats.org/spreadsheetml/2006/main" id="5" name="Оппоненты" displayName="Оппоненты" ref="A2:G443">
  <autoFilter ref="A2:G443"/>
  <tableColumns count="7">
    <tableColumn id="1" name="ФИО соискателя" dataDxfId="15"/>
    <tableColumn id="2" name="канд" dataDxfId="14"/>
    <tableColumn id="3" name="дис" dataDxfId="13"/>
    <tableColumn id="4" name="док. дис" dataDxfId="12"/>
    <tableColumn id="5" name="Итого" dataDxfId="11"/>
    <tableColumn id="6" name="ФИО оппонента " dataDxfId="10"/>
    <tableColumn id="7" name="№ договора" dataDxfId="9"/>
  </tableColumns>
  <tableStyleInfo showFirstColumn="0" showLastColumn="0" showRowStripes="1" showColumnStripes="0"/>
</table>
</file>

<file path=xl/tables/table6.xml><?xml version="1.0" encoding="utf-8"?>
<table xmlns="http://schemas.openxmlformats.org/spreadsheetml/2006/main" id="6" name="Темы" displayName="Темы" ref="A1:F157">
  <autoFilter ref="A1:F157"/>
  <tableColumns count="6">
    <tableColumn id="1" name="№" dataDxfId="8"/>
    <tableColumn id="2" name="Дата защиты" dataDxfId="7"/>
    <tableColumn id="3" name="Соискатель" dataDxfId="6"/>
    <tableColumn id="4" name="Тема" dataDxfId="5"/>
    <tableColumn id="5" name="Совет" dataDxfId="4"/>
    <tableColumn id="6" name="Специальность" dataDxfId="3"/>
  </tableColumns>
  <tableStyleInfo showFirstColumn="0" showLastColumn="0" showRowStripes="1" showColumnStripes="0"/>
</table>
</file>

<file path=xl/tables/table7.xml><?xml version="1.0" encoding="utf-8"?>
<table xmlns="http://schemas.openxmlformats.org/spreadsheetml/2006/main" id="7" name="Совет" displayName="Совет" ref="A1:A20">
  <autoFilter ref="A1:A20">
    <filterColumn colId="0" showButton="0"/>
  </autoFilter>
  <tableColumns count="1">
    <tableColumn id="1" name="Совет" dataDxfId="2"/>
  </tableColumns>
  <tableStyleInfo showFirstColumn="0" showLastColumn="0" showRowStripes="1" showColumnStripes="0"/>
</table>
</file>

<file path=xl/tables/table8.xml><?xml version="1.0" encoding="utf-8"?>
<table xmlns="http://schemas.openxmlformats.org/spreadsheetml/2006/main" id="8" name="Специальность" displayName="Специальность" ref="C1:C26">
  <autoFilter ref="C1:C26">
    <filterColumn colId="0" showButton="0"/>
  </autoFilter>
  <tableColumns count="1">
    <tableColumn id="1" name="Специальность" dataDxfId="1"/>
  </tableColumns>
  <tableStyleInfo showFirstColumn="0" showLastColumn="0" showRowStripes="1" showColumnStripes="1"/>
</table>
</file>

<file path=xl/tables/table9.xml><?xml version="1.0" encoding="utf-8"?>
<table xmlns="http://schemas.openxmlformats.org/spreadsheetml/2006/main" id="9" name="Степень" displayName="Степень" ref="E1:E9">
  <autoFilter ref="E1:E9">
    <filterColumn colId="0" showButton="0"/>
  </autoFilter>
  <tableColumns count="1">
    <tableColumn id="1" name="Ученая степень"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46" personId="{6F9141AE-F7A8-169E-A8B9-14BBCB3F4524}" id="{00E1007A-007C-4A44-95E7-00D6007B00BC}" done="0">
    <text xml:space="preserve">пр.230/нк от 17.03.15
</text>
  </threadedComment>
  <threadedComment ref="P325" personId="{6F9141AE-F7A8-169E-A8B9-14BBCB3F4524}" id="{00B100ED-00B0-4D05-8CAF-005A001A00AA}" done="0">
    <text xml:space="preserve"> пр.128
</text>
  </threadedComment>
  <threadedComment ref="O119" personId="{6F9141AE-F7A8-169E-A8B9-14BBCB3F4524}" id="{00F000B3-0003-40F2-96FC-008F00A9009D}" done="0">
    <text xml:space="preserve">пр.954
</text>
  </threadedComment>
  <threadedComment ref="O148" personId="{6F9141AE-F7A8-169E-A8B9-14BBCB3F4524}" id="{00240063-00FE-4464-97AB-004100670077}" done="0">
    <text xml:space="preserve">пр.191
</text>
  </threadedComment>
  <threadedComment ref="O218" personId="{6F9141AE-F7A8-169E-A8B9-14BBCB3F4524}" id="{004D00BC-00FD-459E-A1B6-0094000A00D1}" done="0">
    <text xml:space="preserve"> пр.287
</text>
  </threadedComment>
  <threadedComment ref="O159" personId="{6F9141AE-F7A8-169E-A8B9-14BBCB3F4524}" id="{00CF00D2-006D-44FE-BD5F-004700F400FE}" done="0">
    <text xml:space="preserve">пр.1644
</text>
  </threadedComment>
  <threadedComment ref="O325" personId="{6F9141AE-F7A8-169E-A8B9-14BBCB3F4524}" id="{00600026-0009-4F74-AD27-008000B5007D}" done="0">
    <text xml:space="preserve">пр.128 от 04.02.22
</text>
  </threadedComment>
  <threadedComment ref="P352" personId="{6F9141AE-F7A8-169E-A8B9-14BBCB3F4524}" id="{003400B0-00D8-4348-9CBD-003F002D00A8}" done="0">
    <text xml:space="preserve">аспир.МГУ до 2020г.
</text>
  </threadedComment>
  <threadedComment ref="P397" personId="{6F9141AE-F7A8-169E-A8B9-14BBCB3F4524}" id="{00D1002B-00DF-414B-BF81-008C00C30055}" done="0">
    <text xml:space="preserve">мгпу а-о(б) другая специальность 2012-2015
</text>
  </threadedComment>
  <threadedComment ref="O168" personId="{6F9141AE-F7A8-169E-A8B9-14BBCB3F4524}" id="{00CA0074-0049-4D4C-8357-000300D4002B}" done="0">
    <text xml:space="preserve"> пр.870
</text>
  </threadedComment>
  <threadedComment ref="O205" personId="{6F9141AE-F7A8-169E-A8B9-14BBCB3F4524}" id="{007C0072-0065-4E83-BEEB-000000A900C0}" done="0">
    <text xml:space="preserve">пр.178
</text>
  </threadedComment>
  <threadedComment ref="P337" personId="{6F9141AE-F7A8-169E-A8B9-14BBCB3F4524}" id="{00E000C5-0035-4768-8151-006300FB00F8}" done="0">
    <text xml:space="preserve">мгпу а-о(б) 01.09.2018 ок.срока
</text>
  </threadedComment>
  <threadedComment ref="P255" personId="{6F9141AE-F7A8-169E-A8B9-14BBCB3F4524}" id="{00D90046-0078-426F-B292-006200C600F9}" done="0">
    <text xml:space="preserve">мгпу а-о(б) 2010-2013
</text>
  </threadedComment>
  <threadedComment ref="P313" personId="{6F9141AE-F7A8-169E-A8B9-14BBCB3F4524}" id="{00BF0016-00A9-4B8E-998D-0061001F00CC}" done="0">
    <text xml:space="preserve">мгпу с(в/б)01.12.2017 неуплата
</text>
  </threadedComment>
  <threadedComment ref="O362" personId="{6F9141AE-F7A8-169E-A8B9-14BBCB3F4524}" id="{00F400A6-00C9-4FC9-89BC-0057006300A7}" done="0">
    <text xml:space="preserve">с 18.04.2022
</text>
  </threadedComment>
  <threadedComment ref="O349" personId="{6F9141AE-F7A8-169E-A8B9-14BBCB3F4524}" id="{00A80089-00BE-4B00-9E54-006F00050069}" done="0">
    <text xml:space="preserve">пр.1115 от 06.10.22
</text>
  </threadedComment>
  <threadedComment ref="O367" personId="{6F9141AE-F7A8-169E-A8B9-14BBCB3F4524}" id="{00E1004F-00FB-403E-BE61-00EE00C00031}" done="0">
    <text xml:space="preserve">первое размещение текста 10.11.2021
</text>
  </threadedComment>
  <threadedComment ref="O282" personId="{6F9141AE-F7A8-169E-A8B9-14BBCB3F4524}" id="{003F0065-00DA-4573-994B-00EC00C300AE}" done="0">
    <text xml:space="preserve"> пр.525
</text>
  </threadedComment>
  <threadedComment ref="P382" personId="{6F9141AE-F7A8-169E-A8B9-14BBCB3F4524}" id="{00AC0024-0059-4D05-8E40-00F60007009C}" done="0">
    <text xml:space="preserve">асп. Другого вузв
</text>
  </threadedComment>
  <threadedComment ref="P369" personId="{6F9141AE-F7A8-169E-A8B9-14BBCB3F4524}" id="{004A0068-0094-4BA0-94D3-00E400C800EC}" done="0">
    <text xml:space="preserve">мгпу а-о(б) ок. срока 01.11.2012
</text>
  </threadedComment>
  <threadedComment ref="O374" personId="{6F9141AE-F7A8-169E-A8B9-14BBCB3F4524}" id="{00F30048-006F-4357-8030-0031001C00AC}" done="0">
    <text xml:space="preserve">с 16.05.2022
</text>
  </threadedComment>
</ThreadedComments>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vak.minobrnauki.gov.ru/uploader/loader?type=14&amp;name=91875253002&amp;f=11065" TargetMode="External"/><Relationship Id="rId3" Type="http://schemas.openxmlformats.org/officeDocument/2006/relationships/hyperlink" Target="https://vak.minobrnauki.gov.ru/uploader/loader?type=14&amp;name=91645189002&amp;f=9821" TargetMode="External"/><Relationship Id="rId7" Type="http://schemas.openxmlformats.org/officeDocument/2006/relationships/hyperlink" Target="https://vak.minobrnauki.gov.ru/uploader/loader?type=14&amp;name=91875250002&amp;f=11063" TargetMode="External"/><Relationship Id="rId2" Type="http://schemas.openxmlformats.org/officeDocument/2006/relationships/hyperlink" Target="https://vak.minobrnauki.gov.ru/uploader/loader?type=14&amp;name=91645151002&amp;f=9811" TargetMode="External"/><Relationship Id="rId1" Type="http://schemas.openxmlformats.org/officeDocument/2006/relationships/hyperlink" Target="https://vak.minobrnauki.gov.ru/uploader/loader?type=14&amp;name=91645151002&amp;f=9811" TargetMode="External"/><Relationship Id="rId6" Type="http://schemas.openxmlformats.org/officeDocument/2006/relationships/hyperlink" Target="https://vak.minobrnauki.gov.ru/uploader/loader?type=14&amp;name=91875250002&amp;f=11063" TargetMode="External"/><Relationship Id="rId5" Type="http://schemas.openxmlformats.org/officeDocument/2006/relationships/hyperlink" Target="https://vak.minobrnauki.gov.ru/uploader/loader?type=14&amp;name=91875250002&amp;f=11063" TargetMode="External"/><Relationship Id="rId4" Type="http://schemas.openxmlformats.org/officeDocument/2006/relationships/hyperlink" Target="https://vak.minobrnauki.gov.ru/uploader/loader?type=14&amp;name=91693571002&amp;f=10161" TargetMode="External"/><Relationship Id="rId9" Type="http://schemas.openxmlformats.org/officeDocument/2006/relationships/hyperlink" Target="https://vak.minobrnauki.gov.ru/uploader/loader?type=14&amp;name=91875253002&amp;f=11065" TargetMode="Externa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0" sqref="H20"/>
    </sheetView>
  </sheetViews>
  <sheetFormatPr defaultColWidth="8.85546875" defaultRowHeight="15"/>
  <cols>
    <col min="1" max="16384" width="8.85546875" style="1"/>
  </cols>
  <sheetData/>
  <pageMargins left="0.7" right="0.7" top="0.75" bottom="0.75" header="0.3" footer="0.3"/>
  <pageSetup paperSize="9" firstPageNumber="2147483648" orientation="portrait"/>
  <drawing r:id="rId1"/>
  <extLst>
    <ext xmlns:x14="http://schemas.microsoft.com/office/spreadsheetml/2009/9/main" uri="{A8765BA9-456A-4dab-B4F3-ACF838C121DE}">
      <x14:slicerList>
        <x14:slicer r:id="rId2"/>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9"/>
  <sheetViews>
    <sheetView workbookViewId="0">
      <pane ySplit="1" topLeftCell="A317" activePane="bottomLeft" state="frozen"/>
      <selection pane="bottomLeft" activeCell="C319" sqref="C319"/>
    </sheetView>
  </sheetViews>
  <sheetFormatPr defaultColWidth="9" defaultRowHeight="15"/>
  <cols>
    <col min="1" max="1" width="4.5703125" style="352" customWidth="1"/>
    <col min="2" max="2" width="21.42578125" style="352" bestFit="1" customWidth="1"/>
    <col min="3" max="3" width="24.7109375" style="353" bestFit="1" customWidth="1"/>
    <col min="4" max="4" width="11.7109375" style="352" bestFit="1" customWidth="1"/>
    <col min="5" max="5" width="10.85546875" style="352" customWidth="1"/>
    <col min="6" max="6" width="16.5703125" style="352" customWidth="1"/>
    <col min="7" max="16384" width="9" style="234"/>
  </cols>
  <sheetData>
    <row r="1" spans="1:6" ht="30.75" customHeight="1">
      <c r="A1" s="354" t="s">
        <v>42</v>
      </c>
      <c r="B1" s="354" t="s">
        <v>586</v>
      </c>
      <c r="C1" s="354" t="s">
        <v>587</v>
      </c>
      <c r="D1" s="354" t="s">
        <v>44</v>
      </c>
      <c r="E1" s="354" t="s">
        <v>588</v>
      </c>
      <c r="F1" s="354" t="s">
        <v>589</v>
      </c>
    </row>
    <row r="2" spans="1:6" ht="30.75" customHeight="1">
      <c r="A2" s="352">
        <v>1</v>
      </c>
      <c r="B2" s="355" t="s">
        <v>590</v>
      </c>
      <c r="C2" s="356" t="s">
        <v>591</v>
      </c>
      <c r="D2" s="355"/>
      <c r="E2" s="355"/>
      <c r="F2" s="355"/>
    </row>
    <row r="3" spans="1:6" ht="29.25" customHeight="1">
      <c r="A3" s="352">
        <v>2</v>
      </c>
      <c r="B3" s="355" t="s">
        <v>590</v>
      </c>
      <c r="C3" s="356" t="s">
        <v>592</v>
      </c>
      <c r="D3" s="355"/>
      <c r="E3" s="355"/>
      <c r="F3" s="355"/>
    </row>
    <row r="4" spans="1:6" ht="30">
      <c r="A4" s="352">
        <v>3</v>
      </c>
      <c r="B4" s="355" t="s">
        <v>590</v>
      </c>
      <c r="C4" s="356" t="s">
        <v>593</v>
      </c>
      <c r="D4" s="355"/>
      <c r="E4" s="355"/>
      <c r="F4" s="355"/>
    </row>
    <row r="5" spans="1:6" ht="30">
      <c r="A5" s="352">
        <v>4</v>
      </c>
      <c r="B5" s="355" t="s">
        <v>590</v>
      </c>
      <c r="C5" s="356" t="s">
        <v>594</v>
      </c>
      <c r="D5" s="355"/>
      <c r="E5" s="355"/>
      <c r="F5" s="355"/>
    </row>
    <row r="6" spans="1:6" ht="30">
      <c r="A6" s="352">
        <v>5</v>
      </c>
      <c r="B6" s="355" t="s">
        <v>595</v>
      </c>
      <c r="C6" s="356" t="s">
        <v>596</v>
      </c>
      <c r="D6" s="355"/>
      <c r="E6" s="355"/>
      <c r="F6" s="355"/>
    </row>
    <row r="7" spans="1:6" ht="30">
      <c r="A7" s="352">
        <v>6</v>
      </c>
      <c r="B7" s="355" t="s">
        <v>597</v>
      </c>
      <c r="C7" s="356" t="s">
        <v>598</v>
      </c>
      <c r="D7" s="355"/>
      <c r="E7" s="355"/>
      <c r="F7" s="355"/>
    </row>
    <row r="8" spans="1:6" ht="30">
      <c r="A8" s="352">
        <v>7</v>
      </c>
      <c r="B8" s="355">
        <v>543</v>
      </c>
      <c r="C8" s="356" t="s">
        <v>599</v>
      </c>
      <c r="D8" s="355" t="s">
        <v>600</v>
      </c>
      <c r="E8" s="355"/>
      <c r="F8" s="355"/>
    </row>
    <row r="9" spans="1:6" ht="30">
      <c r="A9" s="352">
        <v>8</v>
      </c>
      <c r="B9" s="355">
        <v>543</v>
      </c>
      <c r="C9" s="356" t="s">
        <v>601</v>
      </c>
      <c r="D9" s="355" t="s">
        <v>600</v>
      </c>
      <c r="E9" s="355"/>
      <c r="F9" s="355"/>
    </row>
    <row r="10" spans="1:6" ht="30">
      <c r="A10" s="352">
        <v>9</v>
      </c>
      <c r="B10" s="355">
        <v>543</v>
      </c>
      <c r="C10" s="356" t="s">
        <v>602</v>
      </c>
      <c r="D10" s="355" t="s">
        <v>600</v>
      </c>
      <c r="E10" s="355"/>
      <c r="F10" s="355"/>
    </row>
    <row r="11" spans="1:6" ht="30">
      <c r="A11" s="352">
        <v>10</v>
      </c>
      <c r="B11" s="355">
        <v>543</v>
      </c>
      <c r="C11" s="356" t="s">
        <v>603</v>
      </c>
      <c r="D11" s="355" t="s">
        <v>604</v>
      </c>
      <c r="E11" s="355"/>
      <c r="F11" s="355"/>
    </row>
    <row r="12" spans="1:6" ht="30">
      <c r="A12" s="352">
        <v>11</v>
      </c>
      <c r="B12" s="355">
        <v>543</v>
      </c>
      <c r="C12" s="356" t="s">
        <v>605</v>
      </c>
      <c r="D12" s="355" t="s">
        <v>604</v>
      </c>
      <c r="E12" s="355"/>
      <c r="F12" s="355"/>
    </row>
    <row r="13" spans="1:6" ht="30">
      <c r="A13" s="352">
        <v>12</v>
      </c>
      <c r="B13" s="355">
        <v>608</v>
      </c>
      <c r="C13" s="356" t="s">
        <v>606</v>
      </c>
      <c r="D13" s="355" t="s">
        <v>607</v>
      </c>
      <c r="E13" s="355"/>
      <c r="F13" s="355"/>
    </row>
    <row r="14" spans="1:6" ht="30">
      <c r="A14" s="352">
        <v>13</v>
      </c>
      <c r="B14" s="355">
        <v>628</v>
      </c>
      <c r="C14" s="356" t="s">
        <v>608</v>
      </c>
      <c r="D14" s="355" t="s">
        <v>609</v>
      </c>
      <c r="E14" s="355"/>
      <c r="F14" s="355"/>
    </row>
    <row r="15" spans="1:6" ht="30">
      <c r="A15" s="352">
        <v>14</v>
      </c>
      <c r="B15" s="355">
        <v>628</v>
      </c>
      <c r="C15" s="356" t="s">
        <v>610</v>
      </c>
      <c r="D15" s="355" t="s">
        <v>609</v>
      </c>
      <c r="E15" s="355"/>
      <c r="F15" s="355"/>
    </row>
    <row r="16" spans="1:6" ht="30">
      <c r="A16" s="352">
        <v>15</v>
      </c>
      <c r="B16" s="355">
        <v>702</v>
      </c>
      <c r="C16" s="356" t="s">
        <v>611</v>
      </c>
      <c r="D16" s="355" t="s">
        <v>612</v>
      </c>
      <c r="E16" s="355"/>
      <c r="F16" s="355"/>
    </row>
    <row r="17" spans="1:6" ht="30">
      <c r="A17" s="352">
        <v>16</v>
      </c>
      <c r="B17" s="355">
        <v>702</v>
      </c>
      <c r="C17" s="356" t="s">
        <v>613</v>
      </c>
      <c r="D17" s="355" t="s">
        <v>612</v>
      </c>
      <c r="E17" s="355"/>
      <c r="F17" s="355"/>
    </row>
    <row r="18" spans="1:6" ht="30">
      <c r="A18" s="352">
        <v>17</v>
      </c>
      <c r="B18" s="355">
        <v>736</v>
      </c>
      <c r="C18" s="356" t="s">
        <v>614</v>
      </c>
      <c r="D18" s="355" t="s">
        <v>615</v>
      </c>
      <c r="E18" s="355"/>
      <c r="F18" s="355"/>
    </row>
    <row r="19" spans="1:6" ht="30">
      <c r="A19" s="352">
        <v>18</v>
      </c>
      <c r="B19" s="355">
        <v>736</v>
      </c>
      <c r="C19" s="356" t="s">
        <v>616</v>
      </c>
      <c r="D19" s="355" t="s">
        <v>615</v>
      </c>
      <c r="E19" s="355"/>
      <c r="F19" s="355"/>
    </row>
    <row r="20" spans="1:6" ht="30">
      <c r="A20" s="352">
        <v>19</v>
      </c>
      <c r="B20" s="355">
        <v>752</v>
      </c>
      <c r="C20" s="356" t="s">
        <v>617</v>
      </c>
      <c r="D20" s="355" t="s">
        <v>604</v>
      </c>
      <c r="E20" s="355"/>
      <c r="F20" s="355"/>
    </row>
    <row r="21" spans="1:6" s="357" customFormat="1">
      <c r="A21" s="352">
        <v>20</v>
      </c>
      <c r="B21" s="355">
        <v>70</v>
      </c>
      <c r="C21" s="358" t="s">
        <v>139</v>
      </c>
      <c r="D21" s="359" t="s">
        <v>94</v>
      </c>
      <c r="E21" s="355"/>
      <c r="F21" s="355"/>
    </row>
    <row r="22" spans="1:6" s="357" customFormat="1">
      <c r="A22" s="352">
        <v>21</v>
      </c>
      <c r="B22" s="355">
        <v>70</v>
      </c>
      <c r="C22" s="358" t="s">
        <v>140</v>
      </c>
      <c r="D22" s="359" t="s">
        <v>94</v>
      </c>
      <c r="E22" s="355"/>
      <c r="F22" s="355"/>
    </row>
    <row r="23" spans="1:6" s="357" customFormat="1">
      <c r="A23" s="352">
        <v>22</v>
      </c>
      <c r="B23" s="355">
        <v>70</v>
      </c>
      <c r="C23" s="358" t="s">
        <v>141</v>
      </c>
      <c r="D23" s="359" t="s">
        <v>94</v>
      </c>
      <c r="E23" s="355"/>
      <c r="F23" s="355"/>
    </row>
    <row r="24" spans="1:6" s="357" customFormat="1">
      <c r="A24" s="352">
        <v>23</v>
      </c>
      <c r="B24" s="355">
        <v>70</v>
      </c>
      <c r="C24" s="358" t="s">
        <v>144</v>
      </c>
      <c r="D24" s="359" t="s">
        <v>81</v>
      </c>
      <c r="E24" s="355"/>
      <c r="F24" s="355"/>
    </row>
    <row r="25" spans="1:6">
      <c r="A25" s="352">
        <v>24</v>
      </c>
      <c r="B25" s="355">
        <v>181</v>
      </c>
      <c r="C25" s="356" t="s">
        <v>618</v>
      </c>
      <c r="D25" s="359" t="s">
        <v>97</v>
      </c>
      <c r="E25" s="355"/>
      <c r="F25" s="355"/>
    </row>
    <row r="26" spans="1:6">
      <c r="A26" s="352">
        <v>25</v>
      </c>
      <c r="B26" s="355">
        <v>181</v>
      </c>
      <c r="C26" s="356" t="s">
        <v>619</v>
      </c>
      <c r="D26" s="359" t="s">
        <v>528</v>
      </c>
      <c r="E26" s="355"/>
      <c r="F26" s="355"/>
    </row>
    <row r="27" spans="1:6">
      <c r="A27" s="352">
        <v>26</v>
      </c>
      <c r="B27" s="355">
        <v>181</v>
      </c>
      <c r="C27" s="356" t="s">
        <v>620</v>
      </c>
      <c r="D27" s="359" t="s">
        <v>528</v>
      </c>
      <c r="E27" s="355"/>
      <c r="F27" s="355"/>
    </row>
    <row r="28" spans="1:6">
      <c r="A28" s="352">
        <v>27</v>
      </c>
      <c r="B28" s="355">
        <v>16</v>
      </c>
      <c r="C28" s="358" t="s">
        <v>145</v>
      </c>
      <c r="D28" s="359" t="s">
        <v>104</v>
      </c>
      <c r="E28" s="355"/>
      <c r="F28" s="355"/>
    </row>
    <row r="29" spans="1:6">
      <c r="A29" s="352">
        <v>28</v>
      </c>
      <c r="B29" s="355">
        <v>16</v>
      </c>
      <c r="C29" s="358" t="s">
        <v>149</v>
      </c>
      <c r="D29" s="359" t="s">
        <v>97</v>
      </c>
      <c r="E29" s="355"/>
      <c r="F29" s="355"/>
    </row>
    <row r="30" spans="1:6">
      <c r="A30" s="352">
        <v>29</v>
      </c>
      <c r="B30" s="355">
        <v>16</v>
      </c>
      <c r="C30" s="358" t="s">
        <v>150</v>
      </c>
      <c r="D30" s="359" t="s">
        <v>97</v>
      </c>
      <c r="E30" s="355"/>
      <c r="F30" s="355"/>
    </row>
    <row r="31" spans="1:6" ht="14.25" customHeight="1">
      <c r="A31" s="352">
        <v>30</v>
      </c>
      <c r="B31" s="355">
        <v>225</v>
      </c>
      <c r="C31" s="356" t="s">
        <v>153</v>
      </c>
      <c r="D31" s="359" t="s">
        <v>81</v>
      </c>
      <c r="E31" s="360" t="s">
        <v>621</v>
      </c>
      <c r="F31" s="355"/>
    </row>
    <row r="32" spans="1:6">
      <c r="A32" s="352">
        <v>31</v>
      </c>
      <c r="B32" s="355">
        <v>226</v>
      </c>
      <c r="C32" s="356" t="s">
        <v>622</v>
      </c>
      <c r="D32" s="359" t="s">
        <v>97</v>
      </c>
      <c r="E32" s="355"/>
      <c r="F32" s="355"/>
    </row>
    <row r="33" spans="1:6">
      <c r="A33" s="352">
        <v>32</v>
      </c>
      <c r="B33" s="355">
        <v>323</v>
      </c>
      <c r="C33" s="356" t="s">
        <v>156</v>
      </c>
      <c r="D33" s="359" t="s">
        <v>97</v>
      </c>
      <c r="E33" s="360" t="s">
        <v>621</v>
      </c>
      <c r="F33" s="355"/>
    </row>
    <row r="34" spans="1:6">
      <c r="A34" s="352">
        <v>33</v>
      </c>
      <c r="B34" s="355">
        <v>360</v>
      </c>
      <c r="C34" s="356" t="s">
        <v>623</v>
      </c>
      <c r="D34" s="359" t="s">
        <v>81</v>
      </c>
      <c r="E34" s="355"/>
      <c r="F34" s="355"/>
    </row>
    <row r="35" spans="1:6">
      <c r="A35" s="352">
        <v>34</v>
      </c>
      <c r="B35" s="355">
        <v>360</v>
      </c>
      <c r="C35" s="356" t="s">
        <v>624</v>
      </c>
      <c r="D35" s="359" t="s">
        <v>81</v>
      </c>
      <c r="E35" s="355"/>
      <c r="F35" s="355"/>
    </row>
    <row r="36" spans="1:6">
      <c r="A36" s="352">
        <v>35</v>
      </c>
      <c r="B36" s="355">
        <v>436</v>
      </c>
      <c r="C36" s="356" t="s">
        <v>625</v>
      </c>
      <c r="D36" s="359" t="s">
        <v>77</v>
      </c>
      <c r="E36" s="355"/>
      <c r="F36" s="355"/>
    </row>
    <row r="37" spans="1:6">
      <c r="A37" s="352">
        <v>36</v>
      </c>
      <c r="B37" s="355">
        <v>436</v>
      </c>
      <c r="C37" s="356" t="s">
        <v>626</v>
      </c>
      <c r="D37" s="359" t="s">
        <v>81</v>
      </c>
      <c r="E37" s="355"/>
      <c r="F37" s="355"/>
    </row>
    <row r="38" spans="1:6">
      <c r="A38" s="352">
        <v>37</v>
      </c>
      <c r="B38" s="355">
        <v>619</v>
      </c>
      <c r="C38" s="356" t="s">
        <v>627</v>
      </c>
      <c r="D38" s="359" t="s">
        <v>79</v>
      </c>
      <c r="E38" s="355"/>
      <c r="F38" s="355"/>
    </row>
    <row r="39" spans="1:6">
      <c r="A39" s="352">
        <v>38</v>
      </c>
      <c r="B39" s="355">
        <v>619</v>
      </c>
      <c r="C39" s="356" t="s">
        <v>628</v>
      </c>
      <c r="D39" s="359" t="s">
        <v>79</v>
      </c>
      <c r="E39" s="355"/>
      <c r="F39" s="355"/>
    </row>
    <row r="40" spans="1:6">
      <c r="A40" s="352">
        <v>39</v>
      </c>
      <c r="B40" s="355">
        <v>717</v>
      </c>
      <c r="C40" s="356" t="s">
        <v>629</v>
      </c>
      <c r="D40" s="359" t="s">
        <v>79</v>
      </c>
      <c r="E40" s="360" t="s">
        <v>621</v>
      </c>
      <c r="F40" s="355"/>
    </row>
    <row r="41" spans="1:6">
      <c r="A41" s="352">
        <v>40</v>
      </c>
      <c r="B41" s="355">
        <v>721</v>
      </c>
      <c r="C41" s="356" t="s">
        <v>630</v>
      </c>
      <c r="D41" s="355" t="s">
        <v>94</v>
      </c>
      <c r="E41" s="355"/>
      <c r="F41" s="355"/>
    </row>
    <row r="42" spans="1:6">
      <c r="A42" s="352">
        <v>41</v>
      </c>
      <c r="B42" s="355">
        <v>721</v>
      </c>
      <c r="C42" s="356" t="s">
        <v>631</v>
      </c>
      <c r="D42" s="355" t="s">
        <v>81</v>
      </c>
      <c r="E42" s="361"/>
      <c r="F42" s="355"/>
    </row>
    <row r="43" spans="1:6">
      <c r="A43" s="352">
        <v>42</v>
      </c>
      <c r="B43" s="355">
        <v>743</v>
      </c>
      <c r="C43" s="356" t="s">
        <v>632</v>
      </c>
      <c r="D43" s="355" t="s">
        <v>73</v>
      </c>
      <c r="E43" s="361" t="s">
        <v>621</v>
      </c>
      <c r="F43" s="355"/>
    </row>
    <row r="44" spans="1:6">
      <c r="A44" s="352">
        <v>43</v>
      </c>
      <c r="B44" s="355">
        <v>721</v>
      </c>
      <c r="C44" s="356" t="s">
        <v>633</v>
      </c>
      <c r="D44" s="355" t="s">
        <v>94</v>
      </c>
      <c r="E44" s="355"/>
      <c r="F44" s="355"/>
    </row>
    <row r="45" spans="1:6">
      <c r="A45" s="352">
        <v>44</v>
      </c>
      <c r="B45" s="355">
        <v>747</v>
      </c>
      <c r="C45" s="356" t="s">
        <v>634</v>
      </c>
      <c r="D45" s="355" t="s">
        <v>94</v>
      </c>
      <c r="E45" s="355"/>
      <c r="F45" s="355"/>
    </row>
    <row r="46" spans="1:6">
      <c r="A46" s="352">
        <v>45</v>
      </c>
      <c r="B46" s="355">
        <v>991</v>
      </c>
      <c r="C46" s="358" t="s">
        <v>180</v>
      </c>
      <c r="D46" s="362" t="s">
        <v>528</v>
      </c>
      <c r="E46" s="355"/>
      <c r="F46" s="355"/>
    </row>
    <row r="47" spans="1:6">
      <c r="A47" s="352">
        <v>46</v>
      </c>
      <c r="B47" s="355">
        <v>991</v>
      </c>
      <c r="C47" s="358" t="s">
        <v>181</v>
      </c>
      <c r="D47" s="362" t="s">
        <v>528</v>
      </c>
      <c r="E47" s="355"/>
      <c r="F47" s="355"/>
    </row>
    <row r="48" spans="1:6">
      <c r="A48" s="352">
        <v>47</v>
      </c>
      <c r="B48" s="355">
        <v>991</v>
      </c>
      <c r="C48" s="358" t="s">
        <v>174</v>
      </c>
      <c r="D48" s="362" t="s">
        <v>77</v>
      </c>
      <c r="E48" s="355"/>
      <c r="F48" s="355"/>
    </row>
    <row r="49" spans="1:6">
      <c r="A49" s="352">
        <v>48</v>
      </c>
      <c r="B49" s="355">
        <v>991</v>
      </c>
      <c r="C49" s="358" t="s">
        <v>185</v>
      </c>
      <c r="D49" s="362" t="s">
        <v>77</v>
      </c>
      <c r="E49" s="355"/>
      <c r="F49" s="355"/>
    </row>
    <row r="50" spans="1:6">
      <c r="A50" s="352">
        <v>49</v>
      </c>
      <c r="B50" s="355">
        <v>991</v>
      </c>
      <c r="C50" s="358" t="s">
        <v>175</v>
      </c>
      <c r="D50" s="362" t="s">
        <v>77</v>
      </c>
      <c r="E50" s="355"/>
      <c r="F50" s="355"/>
    </row>
    <row r="51" spans="1:6">
      <c r="A51" s="352">
        <v>50</v>
      </c>
      <c r="B51" s="355">
        <v>991</v>
      </c>
      <c r="C51" s="358" t="s">
        <v>171</v>
      </c>
      <c r="D51" s="362" t="s">
        <v>79</v>
      </c>
      <c r="E51" s="355"/>
      <c r="F51" s="355"/>
    </row>
    <row r="52" spans="1:6">
      <c r="A52" s="352">
        <v>51</v>
      </c>
      <c r="B52" s="355">
        <v>991</v>
      </c>
      <c r="C52" s="358" t="s">
        <v>178</v>
      </c>
      <c r="D52" s="362" t="s">
        <v>79</v>
      </c>
      <c r="E52" s="355"/>
      <c r="F52" s="355"/>
    </row>
    <row r="53" spans="1:6">
      <c r="A53" s="352">
        <v>52</v>
      </c>
      <c r="B53" s="355">
        <v>991</v>
      </c>
      <c r="C53" s="358" t="s">
        <v>173</v>
      </c>
      <c r="D53" s="362" t="s">
        <v>79</v>
      </c>
      <c r="E53" s="355"/>
      <c r="F53" s="355"/>
    </row>
    <row r="54" spans="1:6">
      <c r="A54" s="352">
        <v>53</v>
      </c>
      <c r="B54" s="355">
        <v>991</v>
      </c>
      <c r="C54" s="358" t="s">
        <v>172</v>
      </c>
      <c r="D54" s="362" t="s">
        <v>79</v>
      </c>
      <c r="E54" s="355"/>
      <c r="F54" s="355"/>
    </row>
    <row r="55" spans="1:6">
      <c r="A55" s="352">
        <v>54</v>
      </c>
      <c r="B55" s="355">
        <v>991</v>
      </c>
      <c r="C55" s="358" t="s">
        <v>179</v>
      </c>
      <c r="D55" s="362" t="s">
        <v>79</v>
      </c>
      <c r="E55" s="355"/>
      <c r="F55" s="355"/>
    </row>
    <row r="56" spans="1:6">
      <c r="A56" s="352">
        <v>55</v>
      </c>
      <c r="B56" s="355">
        <v>990</v>
      </c>
      <c r="C56" s="358" t="s">
        <v>177</v>
      </c>
      <c r="D56" s="362" t="s">
        <v>81</v>
      </c>
      <c r="E56" s="355"/>
      <c r="F56" s="355"/>
    </row>
    <row r="57" spans="1:6">
      <c r="A57" s="352">
        <v>56</v>
      </c>
      <c r="B57" s="355">
        <v>990</v>
      </c>
      <c r="C57" s="358" t="s">
        <v>176</v>
      </c>
      <c r="D57" s="362" t="s">
        <v>81</v>
      </c>
      <c r="E57" s="355"/>
      <c r="F57" s="355"/>
    </row>
    <row r="58" spans="1:6">
      <c r="A58" s="352">
        <v>57</v>
      </c>
      <c r="B58" s="355">
        <v>990</v>
      </c>
      <c r="C58" s="358" t="s">
        <v>186</v>
      </c>
      <c r="D58" s="362" t="s">
        <v>81</v>
      </c>
      <c r="E58" s="355"/>
      <c r="F58" s="355"/>
    </row>
    <row r="59" spans="1:6">
      <c r="A59" s="352">
        <v>58</v>
      </c>
      <c r="B59" s="355">
        <v>990</v>
      </c>
      <c r="C59" s="358" t="s">
        <v>635</v>
      </c>
      <c r="D59" s="362" t="s">
        <v>81</v>
      </c>
      <c r="E59" s="355"/>
      <c r="F59" s="355"/>
    </row>
    <row r="60" spans="1:6">
      <c r="A60" s="352">
        <v>59</v>
      </c>
      <c r="B60" s="355">
        <v>990</v>
      </c>
      <c r="C60" s="358" t="s">
        <v>188</v>
      </c>
      <c r="D60" s="362" t="s">
        <v>94</v>
      </c>
      <c r="E60" s="355"/>
      <c r="F60" s="355"/>
    </row>
    <row r="61" spans="1:6">
      <c r="A61" s="352">
        <v>60</v>
      </c>
      <c r="B61" s="355">
        <v>990</v>
      </c>
      <c r="C61" s="358" t="s">
        <v>189</v>
      </c>
      <c r="D61" s="362" t="s">
        <v>94</v>
      </c>
      <c r="E61" s="355"/>
      <c r="F61" s="355"/>
    </row>
    <row r="62" spans="1:6">
      <c r="A62" s="352">
        <v>61</v>
      </c>
      <c r="B62" s="355">
        <v>991</v>
      </c>
      <c r="C62" s="358" t="s">
        <v>183</v>
      </c>
      <c r="D62" s="362" t="s">
        <v>97</v>
      </c>
      <c r="E62" s="355"/>
      <c r="F62" s="355"/>
    </row>
    <row r="63" spans="1:6">
      <c r="A63" s="352">
        <v>62</v>
      </c>
      <c r="B63" s="355">
        <v>1264</v>
      </c>
      <c r="C63" s="356" t="s">
        <v>184</v>
      </c>
      <c r="D63" s="359" t="s">
        <v>77</v>
      </c>
      <c r="E63" s="355"/>
      <c r="F63" s="355"/>
    </row>
    <row r="64" spans="1:6">
      <c r="A64" s="352">
        <v>63</v>
      </c>
      <c r="B64" s="355">
        <v>1308</v>
      </c>
      <c r="C64" s="356" t="s">
        <v>191</v>
      </c>
      <c r="D64" s="355" t="s">
        <v>97</v>
      </c>
      <c r="E64" s="355"/>
      <c r="F64" s="355"/>
    </row>
    <row r="65" spans="1:6">
      <c r="A65" s="352">
        <v>64</v>
      </c>
      <c r="B65" s="355">
        <v>1473</v>
      </c>
      <c r="C65" s="356" t="s">
        <v>182</v>
      </c>
      <c r="D65" s="355" t="s">
        <v>97</v>
      </c>
      <c r="E65" s="355"/>
      <c r="F65" s="355"/>
    </row>
    <row r="66" spans="1:6">
      <c r="A66" s="352">
        <v>65</v>
      </c>
      <c r="B66" s="355">
        <v>1473</v>
      </c>
      <c r="C66" s="356" t="s">
        <v>193</v>
      </c>
      <c r="D66" s="355" t="s">
        <v>77</v>
      </c>
      <c r="E66" s="355"/>
      <c r="F66" s="355"/>
    </row>
    <row r="67" spans="1:6">
      <c r="A67" s="352">
        <v>66</v>
      </c>
      <c r="B67" s="355">
        <v>1473</v>
      </c>
      <c r="C67" s="356" t="s">
        <v>194</v>
      </c>
      <c r="D67" s="355" t="s">
        <v>77</v>
      </c>
      <c r="E67" s="355"/>
      <c r="F67" s="355"/>
    </row>
    <row r="68" spans="1:6">
      <c r="A68" s="352">
        <v>67</v>
      </c>
      <c r="B68" s="355">
        <v>1473</v>
      </c>
      <c r="C68" s="356" t="s">
        <v>190</v>
      </c>
      <c r="D68" s="355" t="s">
        <v>97</v>
      </c>
      <c r="E68" s="355"/>
      <c r="F68" s="355"/>
    </row>
    <row r="69" spans="1:6">
      <c r="A69" s="352">
        <v>68</v>
      </c>
      <c r="B69" s="355">
        <v>1473</v>
      </c>
      <c r="C69" s="356" t="s">
        <v>195</v>
      </c>
      <c r="D69" s="355" t="s">
        <v>81</v>
      </c>
      <c r="E69" s="355"/>
      <c r="F69" s="355"/>
    </row>
    <row r="70" spans="1:6">
      <c r="A70" s="352">
        <v>69</v>
      </c>
      <c r="B70" s="355">
        <v>1473</v>
      </c>
      <c r="C70" s="356" t="s">
        <v>201</v>
      </c>
      <c r="D70" s="355" t="s">
        <v>77</v>
      </c>
      <c r="E70" s="355"/>
      <c r="F70" s="355"/>
    </row>
    <row r="71" spans="1:6">
      <c r="A71" s="352">
        <v>70</v>
      </c>
      <c r="B71" s="355">
        <v>1473</v>
      </c>
      <c r="C71" s="356" t="s">
        <v>206</v>
      </c>
      <c r="D71" s="355" t="s">
        <v>94</v>
      </c>
      <c r="E71" s="355"/>
      <c r="F71" s="355"/>
    </row>
    <row r="72" spans="1:6">
      <c r="A72" s="352">
        <v>71</v>
      </c>
      <c r="B72" s="355">
        <v>1473</v>
      </c>
      <c r="C72" s="356" t="s">
        <v>208</v>
      </c>
      <c r="D72" s="355" t="s">
        <v>81</v>
      </c>
      <c r="E72" s="355"/>
      <c r="F72" s="355"/>
    </row>
    <row r="73" spans="1:6">
      <c r="A73" s="352">
        <v>72</v>
      </c>
      <c r="B73" s="355">
        <v>1473</v>
      </c>
      <c r="C73" s="356" t="s">
        <v>209</v>
      </c>
      <c r="D73" s="355" t="s">
        <v>81</v>
      </c>
      <c r="E73" s="355"/>
      <c r="F73" s="355"/>
    </row>
    <row r="74" spans="1:6">
      <c r="A74" s="352">
        <v>73</v>
      </c>
      <c r="B74" s="355">
        <v>1477</v>
      </c>
      <c r="C74" s="356" t="s">
        <v>210</v>
      </c>
      <c r="D74" s="355" t="s">
        <v>97</v>
      </c>
      <c r="E74" s="355"/>
      <c r="F74" s="355"/>
    </row>
    <row r="75" spans="1:6">
      <c r="A75" s="352">
        <v>74</v>
      </c>
      <c r="B75" s="355">
        <v>1516</v>
      </c>
      <c r="C75" s="356" t="s">
        <v>636</v>
      </c>
      <c r="D75" s="355" t="s">
        <v>73</v>
      </c>
      <c r="E75" s="355"/>
      <c r="F75" s="355"/>
    </row>
    <row r="76" spans="1:6">
      <c r="A76" s="352">
        <v>75</v>
      </c>
      <c r="B76" s="355">
        <v>1623</v>
      </c>
      <c r="C76" s="356" t="s">
        <v>637</v>
      </c>
      <c r="D76" s="355" t="s">
        <v>79</v>
      </c>
      <c r="E76" s="355"/>
      <c r="F76" s="355"/>
    </row>
    <row r="77" spans="1:6">
      <c r="A77" s="352">
        <v>76</v>
      </c>
      <c r="B77" s="355">
        <v>1623</v>
      </c>
      <c r="C77" s="356" t="s">
        <v>638</v>
      </c>
      <c r="D77" s="355" t="s">
        <v>79</v>
      </c>
      <c r="E77" s="355"/>
      <c r="F77" s="355"/>
    </row>
    <row r="78" spans="1:6">
      <c r="A78" s="352">
        <v>77</v>
      </c>
      <c r="B78" s="355">
        <v>1737</v>
      </c>
      <c r="C78" s="363" t="s">
        <v>196</v>
      </c>
      <c r="D78" s="364" t="s">
        <v>527</v>
      </c>
      <c r="E78" s="355"/>
      <c r="F78" s="355"/>
    </row>
    <row r="79" spans="1:6">
      <c r="A79" s="352">
        <v>78</v>
      </c>
      <c r="B79" s="355">
        <v>1737</v>
      </c>
      <c r="C79" s="363" t="s">
        <v>197</v>
      </c>
      <c r="D79" s="364" t="s">
        <v>527</v>
      </c>
      <c r="E79" s="355"/>
      <c r="F79" s="355"/>
    </row>
    <row r="80" spans="1:6">
      <c r="A80" s="352">
        <v>79</v>
      </c>
      <c r="B80" s="355">
        <v>1737</v>
      </c>
      <c r="C80" s="358" t="s">
        <v>202</v>
      </c>
      <c r="D80" s="359" t="s">
        <v>528</v>
      </c>
      <c r="E80" s="355"/>
      <c r="F80" s="355"/>
    </row>
    <row r="81" spans="1:6">
      <c r="A81" s="352">
        <v>80</v>
      </c>
      <c r="B81" s="355">
        <v>37</v>
      </c>
      <c r="C81" s="356" t="s">
        <v>211</v>
      </c>
      <c r="D81" s="355" t="s">
        <v>94</v>
      </c>
      <c r="E81" s="355"/>
      <c r="F81" s="355"/>
    </row>
    <row r="82" spans="1:6">
      <c r="A82" s="352">
        <v>81</v>
      </c>
      <c r="B82" s="355">
        <v>37</v>
      </c>
      <c r="C82" s="356" t="s">
        <v>215</v>
      </c>
      <c r="D82" s="355" t="s">
        <v>94</v>
      </c>
      <c r="E82" s="355"/>
      <c r="F82" s="355"/>
    </row>
    <row r="83" spans="1:6">
      <c r="A83" s="352">
        <v>82</v>
      </c>
      <c r="B83" s="355">
        <v>37</v>
      </c>
      <c r="C83" s="356" t="s">
        <v>213</v>
      </c>
      <c r="D83" s="355" t="s">
        <v>94</v>
      </c>
      <c r="E83" s="355"/>
      <c r="F83" s="355"/>
    </row>
    <row r="84" spans="1:6">
      <c r="A84" s="352">
        <v>83</v>
      </c>
      <c r="B84" s="355">
        <v>223</v>
      </c>
      <c r="C84" s="356" t="s">
        <v>216</v>
      </c>
      <c r="D84" s="355" t="s">
        <v>97</v>
      </c>
      <c r="E84" s="355"/>
      <c r="F84" s="355"/>
    </row>
    <row r="85" spans="1:6">
      <c r="A85" s="352">
        <v>84</v>
      </c>
      <c r="B85" s="355">
        <v>223</v>
      </c>
      <c r="C85" s="356" t="s">
        <v>217</v>
      </c>
      <c r="D85" s="355" t="s">
        <v>97</v>
      </c>
      <c r="E85" s="355"/>
      <c r="F85" s="355"/>
    </row>
    <row r="86" spans="1:6">
      <c r="A86" s="352">
        <v>85</v>
      </c>
      <c r="B86" s="355">
        <v>223</v>
      </c>
      <c r="C86" s="356" t="s">
        <v>218</v>
      </c>
      <c r="D86" s="355" t="s">
        <v>97</v>
      </c>
      <c r="E86" s="355"/>
      <c r="F86" s="355"/>
    </row>
    <row r="87" spans="1:6">
      <c r="A87" s="352">
        <v>86</v>
      </c>
      <c r="B87" s="355">
        <v>223</v>
      </c>
      <c r="C87" s="356" t="s">
        <v>222</v>
      </c>
      <c r="D87" s="355" t="s">
        <v>528</v>
      </c>
      <c r="E87" s="355"/>
      <c r="F87" s="355"/>
    </row>
    <row r="88" spans="1:6">
      <c r="A88" s="352">
        <v>87</v>
      </c>
      <c r="B88" s="355">
        <v>223</v>
      </c>
      <c r="C88" s="356" t="s">
        <v>228</v>
      </c>
      <c r="D88" s="355" t="s">
        <v>97</v>
      </c>
      <c r="E88" s="355"/>
      <c r="F88" s="355"/>
    </row>
    <row r="89" spans="1:6">
      <c r="A89" s="352">
        <v>88</v>
      </c>
      <c r="B89" s="355">
        <v>223</v>
      </c>
      <c r="C89" s="356" t="s">
        <v>226</v>
      </c>
      <c r="D89" s="355" t="s">
        <v>97</v>
      </c>
      <c r="E89" s="355"/>
      <c r="F89" s="355"/>
    </row>
    <row r="90" spans="1:6">
      <c r="A90" s="352">
        <v>89</v>
      </c>
      <c r="B90" s="355">
        <v>289</v>
      </c>
      <c r="C90" s="356" t="s">
        <v>219</v>
      </c>
      <c r="D90" s="355" t="s">
        <v>73</v>
      </c>
      <c r="E90" s="355"/>
      <c r="F90" s="355"/>
    </row>
    <row r="91" spans="1:6">
      <c r="A91" s="352">
        <v>90</v>
      </c>
      <c r="B91" s="355">
        <v>289</v>
      </c>
      <c r="C91" s="356" t="s">
        <v>220</v>
      </c>
      <c r="D91" s="355" t="s">
        <v>73</v>
      </c>
      <c r="E91" s="355"/>
      <c r="F91" s="355"/>
    </row>
    <row r="92" spans="1:6" s="357" customFormat="1">
      <c r="A92" s="352">
        <v>91</v>
      </c>
      <c r="B92" s="355">
        <v>317</v>
      </c>
      <c r="C92" s="358" t="s">
        <v>205</v>
      </c>
      <c r="D92" s="359" t="s">
        <v>79</v>
      </c>
      <c r="E92" s="355"/>
      <c r="F92" s="355"/>
    </row>
    <row r="93" spans="1:6" s="357" customFormat="1">
      <c r="A93" s="352">
        <v>92</v>
      </c>
      <c r="B93" s="355">
        <v>317</v>
      </c>
      <c r="C93" s="358" t="s">
        <v>207</v>
      </c>
      <c r="D93" s="359" t="s">
        <v>97</v>
      </c>
      <c r="E93" s="355"/>
      <c r="F93" s="355"/>
    </row>
    <row r="94" spans="1:6">
      <c r="A94" s="352">
        <v>93</v>
      </c>
      <c r="B94" s="355">
        <v>317</v>
      </c>
      <c r="C94" s="358" t="s">
        <v>223</v>
      </c>
      <c r="D94" s="359" t="s">
        <v>528</v>
      </c>
      <c r="E94" s="355"/>
      <c r="F94" s="355"/>
    </row>
    <row r="95" spans="1:6">
      <c r="A95" s="352">
        <v>94</v>
      </c>
      <c r="B95" s="355">
        <v>317</v>
      </c>
      <c r="C95" s="356" t="s">
        <v>230</v>
      </c>
      <c r="D95" s="355" t="s">
        <v>528</v>
      </c>
      <c r="E95" s="355"/>
      <c r="F95" s="355"/>
    </row>
    <row r="96" spans="1:6">
      <c r="A96" s="352">
        <v>95</v>
      </c>
      <c r="B96" s="355">
        <v>498</v>
      </c>
      <c r="C96" s="356" t="s">
        <v>229</v>
      </c>
      <c r="D96" s="355" t="s">
        <v>528</v>
      </c>
      <c r="E96" s="355"/>
      <c r="F96" s="355"/>
    </row>
    <row r="97" spans="1:6">
      <c r="A97" s="352">
        <v>96</v>
      </c>
      <c r="B97" s="355">
        <v>498</v>
      </c>
      <c r="C97" s="356" t="s">
        <v>231</v>
      </c>
      <c r="D97" s="355" t="s">
        <v>73</v>
      </c>
      <c r="E97" s="355"/>
      <c r="F97" s="355"/>
    </row>
    <row r="98" spans="1:6">
      <c r="A98" s="352">
        <v>97</v>
      </c>
      <c r="B98" s="355">
        <v>498</v>
      </c>
      <c r="C98" s="356" t="s">
        <v>233</v>
      </c>
      <c r="D98" s="355" t="s">
        <v>94</v>
      </c>
      <c r="E98" s="355"/>
      <c r="F98" s="355"/>
    </row>
    <row r="99" spans="1:6">
      <c r="A99" s="352">
        <v>98</v>
      </c>
      <c r="B99" s="355">
        <v>498</v>
      </c>
      <c r="C99" s="356" t="s">
        <v>232</v>
      </c>
      <c r="D99" s="355" t="s">
        <v>94</v>
      </c>
      <c r="E99" s="355"/>
      <c r="F99" s="355"/>
    </row>
    <row r="100" spans="1:6">
      <c r="A100" s="352">
        <v>99</v>
      </c>
      <c r="B100" s="355">
        <v>498</v>
      </c>
      <c r="C100" s="356" t="s">
        <v>234</v>
      </c>
      <c r="D100" s="355" t="s">
        <v>94</v>
      </c>
      <c r="E100" s="355"/>
      <c r="F100" s="355"/>
    </row>
    <row r="101" spans="1:6">
      <c r="A101" s="352">
        <v>100</v>
      </c>
      <c r="B101" s="355">
        <v>498</v>
      </c>
      <c r="C101" s="356" t="s">
        <v>235</v>
      </c>
      <c r="D101" s="355" t="s">
        <v>97</v>
      </c>
      <c r="E101" s="355"/>
      <c r="F101" s="355"/>
    </row>
    <row r="102" spans="1:6">
      <c r="A102" s="352">
        <v>101</v>
      </c>
      <c r="B102" s="355">
        <v>498</v>
      </c>
      <c r="C102" s="356" t="s">
        <v>236</v>
      </c>
      <c r="D102" s="355" t="s">
        <v>97</v>
      </c>
      <c r="E102" s="355"/>
      <c r="F102" s="355"/>
    </row>
    <row r="103" spans="1:6">
      <c r="A103" s="352">
        <v>102</v>
      </c>
      <c r="B103" s="355">
        <v>498</v>
      </c>
      <c r="C103" s="356" t="s">
        <v>237</v>
      </c>
      <c r="D103" s="355" t="s">
        <v>97</v>
      </c>
      <c r="E103" s="355"/>
      <c r="F103" s="355"/>
    </row>
    <row r="104" spans="1:6">
      <c r="A104" s="352">
        <v>103</v>
      </c>
      <c r="B104" s="355">
        <v>498</v>
      </c>
      <c r="C104" s="356" t="s">
        <v>239</v>
      </c>
      <c r="D104" s="355" t="s">
        <v>81</v>
      </c>
      <c r="E104" s="355"/>
      <c r="F104" s="355"/>
    </row>
    <row r="105" spans="1:6">
      <c r="A105" s="352">
        <v>104</v>
      </c>
      <c r="B105" s="355">
        <v>498</v>
      </c>
      <c r="C105" s="356" t="s">
        <v>238</v>
      </c>
      <c r="D105" s="355" t="s">
        <v>81</v>
      </c>
      <c r="E105" s="355"/>
      <c r="F105" s="355"/>
    </row>
    <row r="106" spans="1:6">
      <c r="A106" s="352">
        <v>105</v>
      </c>
      <c r="B106" s="355">
        <v>498</v>
      </c>
      <c r="C106" s="356" t="s">
        <v>240</v>
      </c>
      <c r="D106" s="355" t="s">
        <v>94</v>
      </c>
      <c r="E106" s="355"/>
      <c r="F106" s="355"/>
    </row>
    <row r="107" spans="1:6">
      <c r="A107" s="352">
        <v>106</v>
      </c>
      <c r="B107" s="355">
        <v>498</v>
      </c>
      <c r="C107" s="356" t="s">
        <v>241</v>
      </c>
      <c r="D107" s="355" t="s">
        <v>94</v>
      </c>
      <c r="E107" s="355"/>
      <c r="F107" s="355"/>
    </row>
    <row r="108" spans="1:6">
      <c r="A108" s="352">
        <v>107</v>
      </c>
      <c r="B108" s="355">
        <v>496</v>
      </c>
      <c r="C108" s="356" t="s">
        <v>242</v>
      </c>
      <c r="D108" s="355" t="s">
        <v>79</v>
      </c>
      <c r="E108" s="355" t="s">
        <v>621</v>
      </c>
      <c r="F108" s="355"/>
    </row>
    <row r="109" spans="1:6">
      <c r="A109" s="352">
        <v>108</v>
      </c>
      <c r="B109" s="355">
        <v>498</v>
      </c>
      <c r="C109" s="356" t="s">
        <v>243</v>
      </c>
      <c r="D109" s="355" t="s">
        <v>97</v>
      </c>
      <c r="E109" s="355"/>
      <c r="F109" s="355"/>
    </row>
    <row r="110" spans="1:6">
      <c r="A110" s="352">
        <v>109</v>
      </c>
      <c r="B110" s="355">
        <v>498</v>
      </c>
      <c r="C110" s="356" t="s">
        <v>246</v>
      </c>
      <c r="D110" s="355" t="s">
        <v>73</v>
      </c>
      <c r="E110" s="355"/>
      <c r="F110" s="355"/>
    </row>
    <row r="111" spans="1:6">
      <c r="A111" s="352">
        <v>110</v>
      </c>
      <c r="B111" s="355">
        <v>498</v>
      </c>
      <c r="C111" s="356" t="s">
        <v>247</v>
      </c>
      <c r="D111" s="355" t="s">
        <v>94</v>
      </c>
      <c r="E111" s="355"/>
      <c r="F111" s="355"/>
    </row>
    <row r="112" spans="1:6">
      <c r="A112" s="352">
        <v>111</v>
      </c>
      <c r="B112" s="355">
        <v>498</v>
      </c>
      <c r="C112" s="356" t="s">
        <v>248</v>
      </c>
      <c r="D112" s="355" t="s">
        <v>94</v>
      </c>
      <c r="E112" s="355"/>
      <c r="F112" s="355"/>
    </row>
    <row r="113" spans="1:6">
      <c r="A113" s="352">
        <v>112</v>
      </c>
      <c r="B113" s="355">
        <v>498</v>
      </c>
      <c r="C113" s="356" t="s">
        <v>250</v>
      </c>
      <c r="D113" s="355" t="s">
        <v>81</v>
      </c>
      <c r="E113" s="355"/>
      <c r="F113" s="355"/>
    </row>
    <row r="114" spans="1:6">
      <c r="A114" s="352">
        <v>113</v>
      </c>
      <c r="B114" s="355">
        <v>648</v>
      </c>
      <c r="C114" s="356" t="s">
        <v>639</v>
      </c>
      <c r="D114" s="355" t="s">
        <v>79</v>
      </c>
      <c r="E114" s="355"/>
      <c r="F114" s="355"/>
    </row>
    <row r="115" spans="1:6">
      <c r="A115" s="352">
        <v>114</v>
      </c>
      <c r="B115" s="355">
        <v>648</v>
      </c>
      <c r="C115" s="356" t="s">
        <v>640</v>
      </c>
      <c r="D115" s="355" t="s">
        <v>79</v>
      </c>
      <c r="E115" s="355"/>
      <c r="F115" s="355"/>
    </row>
    <row r="116" spans="1:6">
      <c r="A116" s="352">
        <v>115</v>
      </c>
      <c r="B116" s="355">
        <v>648</v>
      </c>
      <c r="C116" s="356" t="s">
        <v>641</v>
      </c>
      <c r="D116" s="355" t="s">
        <v>97</v>
      </c>
      <c r="E116" s="355"/>
      <c r="F116" s="355"/>
    </row>
    <row r="117" spans="1:6">
      <c r="A117" s="352">
        <v>116</v>
      </c>
      <c r="B117" s="355">
        <v>648</v>
      </c>
      <c r="C117" s="356" t="s">
        <v>642</v>
      </c>
      <c r="D117" s="355" t="s">
        <v>97</v>
      </c>
      <c r="E117" s="355"/>
      <c r="F117" s="355"/>
    </row>
    <row r="118" spans="1:6">
      <c r="A118" s="352">
        <v>117</v>
      </c>
      <c r="B118" s="355">
        <v>648</v>
      </c>
      <c r="C118" s="356" t="s">
        <v>643</v>
      </c>
      <c r="D118" s="355" t="s">
        <v>77</v>
      </c>
      <c r="E118" s="355"/>
      <c r="F118" s="355"/>
    </row>
    <row r="119" spans="1:6">
      <c r="A119" s="352">
        <v>118</v>
      </c>
      <c r="B119" s="355">
        <v>648</v>
      </c>
      <c r="C119" s="356" t="s">
        <v>644</v>
      </c>
      <c r="D119" s="355" t="s">
        <v>97</v>
      </c>
      <c r="E119" s="355"/>
      <c r="F119" s="355"/>
    </row>
    <row r="120" spans="1:6">
      <c r="A120" s="352">
        <v>119</v>
      </c>
      <c r="B120" s="355">
        <v>648</v>
      </c>
      <c r="C120" s="356" t="s">
        <v>645</v>
      </c>
      <c r="D120" s="355" t="s">
        <v>94</v>
      </c>
      <c r="E120" s="355"/>
      <c r="F120" s="355"/>
    </row>
    <row r="121" spans="1:6">
      <c r="A121" s="352">
        <v>120</v>
      </c>
      <c r="B121" s="355">
        <v>814</v>
      </c>
      <c r="C121" s="356" t="s">
        <v>646</v>
      </c>
      <c r="D121" s="355" t="s">
        <v>79</v>
      </c>
      <c r="E121" s="355" t="s">
        <v>621</v>
      </c>
      <c r="F121" s="355"/>
    </row>
    <row r="122" spans="1:6">
      <c r="A122" s="352">
        <v>121</v>
      </c>
      <c r="B122" s="355">
        <v>878</v>
      </c>
      <c r="C122" s="358" t="s">
        <v>200</v>
      </c>
      <c r="D122" s="359" t="s">
        <v>97</v>
      </c>
      <c r="E122" s="355" t="s">
        <v>621</v>
      </c>
      <c r="F122" s="355"/>
    </row>
    <row r="123" spans="1:6">
      <c r="A123" s="352">
        <v>122</v>
      </c>
      <c r="B123" s="355">
        <v>880</v>
      </c>
      <c r="C123" s="358" t="s">
        <v>257</v>
      </c>
      <c r="D123" s="359" t="s">
        <v>528</v>
      </c>
      <c r="E123" s="355"/>
      <c r="F123" s="355"/>
    </row>
    <row r="124" spans="1:6">
      <c r="A124" s="352">
        <v>123</v>
      </c>
      <c r="B124" s="355">
        <v>917</v>
      </c>
      <c r="C124" s="358" t="s">
        <v>263</v>
      </c>
      <c r="D124" s="359" t="s">
        <v>261</v>
      </c>
      <c r="E124" s="355"/>
      <c r="F124" s="355" t="s">
        <v>647</v>
      </c>
    </row>
    <row r="125" spans="1:6">
      <c r="A125" s="352">
        <v>124</v>
      </c>
      <c r="B125" s="355">
        <v>917</v>
      </c>
      <c r="C125" s="358" t="s">
        <v>262</v>
      </c>
      <c r="D125" s="359" t="s">
        <v>261</v>
      </c>
      <c r="E125" s="355"/>
      <c r="F125" s="355"/>
    </row>
    <row r="126" spans="1:6">
      <c r="A126" s="352">
        <v>125</v>
      </c>
      <c r="B126" s="355">
        <v>917</v>
      </c>
      <c r="C126" s="358" t="s">
        <v>260</v>
      </c>
      <c r="D126" s="359" t="s">
        <v>261</v>
      </c>
      <c r="E126" s="355"/>
      <c r="F126" s="355"/>
    </row>
    <row r="127" spans="1:6">
      <c r="A127" s="352">
        <v>126</v>
      </c>
      <c r="B127" s="355">
        <v>1033</v>
      </c>
      <c r="C127" s="358" t="s">
        <v>265</v>
      </c>
      <c r="D127" s="359" t="s">
        <v>528</v>
      </c>
      <c r="E127" s="355"/>
      <c r="F127" s="355"/>
    </row>
    <row r="128" spans="1:6">
      <c r="A128" s="352">
        <v>127</v>
      </c>
      <c r="B128" s="355">
        <v>1033</v>
      </c>
      <c r="C128" s="358" t="s">
        <v>266</v>
      </c>
      <c r="D128" s="359" t="s">
        <v>528</v>
      </c>
      <c r="E128" s="355"/>
      <c r="F128" s="355"/>
    </row>
    <row r="129" spans="1:6">
      <c r="A129" s="352">
        <v>128</v>
      </c>
      <c r="B129" s="355">
        <v>1439</v>
      </c>
      <c r="C129" s="356" t="s">
        <v>267</v>
      </c>
      <c r="D129" s="355" t="s">
        <v>528</v>
      </c>
      <c r="E129" s="355" t="s">
        <v>621</v>
      </c>
      <c r="F129" s="355"/>
    </row>
    <row r="130" spans="1:6">
      <c r="A130" s="352">
        <v>129</v>
      </c>
      <c r="B130" s="355">
        <v>1540</v>
      </c>
      <c r="C130" s="358" t="s">
        <v>271</v>
      </c>
      <c r="D130" s="359" t="s">
        <v>527</v>
      </c>
      <c r="E130" s="355"/>
      <c r="F130" s="355"/>
    </row>
    <row r="131" spans="1:6">
      <c r="A131" s="352">
        <v>130</v>
      </c>
      <c r="B131" s="355">
        <v>1616</v>
      </c>
      <c r="C131" s="358" t="s">
        <v>270</v>
      </c>
      <c r="D131" s="359" t="s">
        <v>261</v>
      </c>
      <c r="E131" s="355"/>
      <c r="F131" s="355"/>
    </row>
    <row r="132" spans="1:6">
      <c r="A132" s="352">
        <v>131</v>
      </c>
      <c r="B132" s="355">
        <v>1616</v>
      </c>
      <c r="C132" s="358" t="s">
        <v>273</v>
      </c>
      <c r="D132" s="359" t="s">
        <v>527</v>
      </c>
      <c r="E132" s="355"/>
      <c r="F132" s="355"/>
    </row>
    <row r="133" spans="1:6">
      <c r="A133" s="352">
        <v>132</v>
      </c>
      <c r="B133" s="355">
        <v>1616</v>
      </c>
      <c r="C133" s="358" t="s">
        <v>277</v>
      </c>
      <c r="D133" s="359" t="s">
        <v>79</v>
      </c>
      <c r="E133" s="355"/>
      <c r="F133" s="355"/>
    </row>
    <row r="134" spans="1:6">
      <c r="A134" s="352">
        <v>133</v>
      </c>
      <c r="B134" s="355">
        <v>38</v>
      </c>
      <c r="C134" s="356" t="s">
        <v>276</v>
      </c>
      <c r="D134" s="355" t="s">
        <v>81</v>
      </c>
      <c r="E134" s="355"/>
      <c r="F134" s="355"/>
    </row>
    <row r="135" spans="1:6" s="357" customFormat="1">
      <c r="A135" s="352">
        <v>134</v>
      </c>
      <c r="B135" s="355">
        <v>233</v>
      </c>
      <c r="C135" s="358" t="s">
        <v>283</v>
      </c>
      <c r="D135" s="359" t="s">
        <v>81</v>
      </c>
      <c r="E135" s="355"/>
      <c r="F135" s="355"/>
    </row>
    <row r="136" spans="1:6">
      <c r="A136" s="352">
        <v>135</v>
      </c>
      <c r="B136" s="355">
        <v>1485</v>
      </c>
      <c r="C136" s="356" t="s">
        <v>648</v>
      </c>
      <c r="D136" s="359" t="s">
        <v>81</v>
      </c>
      <c r="E136" s="355" t="s">
        <v>621</v>
      </c>
      <c r="F136" s="355"/>
    </row>
    <row r="137" spans="1:6" s="357" customFormat="1">
      <c r="A137" s="352">
        <v>136</v>
      </c>
      <c r="B137" s="355">
        <v>280</v>
      </c>
      <c r="C137" s="358" t="s">
        <v>296</v>
      </c>
      <c r="D137" s="359" t="s">
        <v>79</v>
      </c>
      <c r="E137" s="355" t="s">
        <v>621</v>
      </c>
      <c r="F137" s="355"/>
    </row>
    <row r="138" spans="1:6" s="357" customFormat="1">
      <c r="A138" s="352">
        <v>137</v>
      </c>
      <c r="B138" s="355">
        <v>280</v>
      </c>
      <c r="C138" s="358" t="s">
        <v>299</v>
      </c>
      <c r="D138" s="359" t="s">
        <v>528</v>
      </c>
      <c r="E138" s="355" t="s">
        <v>621</v>
      </c>
      <c r="F138" s="355"/>
    </row>
    <row r="139" spans="1:6" s="357" customFormat="1">
      <c r="A139" s="352">
        <v>138</v>
      </c>
      <c r="B139" s="355">
        <v>278</v>
      </c>
      <c r="C139" s="358" t="s">
        <v>278</v>
      </c>
      <c r="D139" s="359" t="s">
        <v>107</v>
      </c>
      <c r="E139" s="355"/>
      <c r="F139" s="355"/>
    </row>
    <row r="140" spans="1:6" s="357" customFormat="1">
      <c r="A140" s="352">
        <v>139</v>
      </c>
      <c r="B140" s="355">
        <v>278</v>
      </c>
      <c r="C140" s="358" t="s">
        <v>284</v>
      </c>
      <c r="D140" s="359" t="s">
        <v>81</v>
      </c>
      <c r="E140" s="355"/>
      <c r="F140" s="355"/>
    </row>
    <row r="141" spans="1:6" s="357" customFormat="1">
      <c r="A141" s="352">
        <v>140</v>
      </c>
      <c r="B141" s="355">
        <v>278</v>
      </c>
      <c r="C141" s="358" t="s">
        <v>285</v>
      </c>
      <c r="D141" s="359" t="s">
        <v>94</v>
      </c>
      <c r="E141" s="355"/>
      <c r="F141" s="355"/>
    </row>
    <row r="142" spans="1:6" s="357" customFormat="1">
      <c r="A142" s="352">
        <v>141</v>
      </c>
      <c r="B142" s="355">
        <v>278</v>
      </c>
      <c r="C142" s="358" t="s">
        <v>286</v>
      </c>
      <c r="D142" s="359" t="s">
        <v>94</v>
      </c>
      <c r="E142" s="355"/>
      <c r="F142" s="355"/>
    </row>
    <row r="143" spans="1:6" s="357" customFormat="1">
      <c r="A143" s="352">
        <v>142</v>
      </c>
      <c r="B143" s="355">
        <v>278</v>
      </c>
      <c r="C143" s="358" t="s">
        <v>288</v>
      </c>
      <c r="D143" s="359" t="s">
        <v>122</v>
      </c>
      <c r="E143" s="355"/>
      <c r="F143" s="355"/>
    </row>
    <row r="144" spans="1:6" s="357" customFormat="1">
      <c r="A144" s="352">
        <v>143</v>
      </c>
      <c r="B144" s="355">
        <v>278</v>
      </c>
      <c r="C144" s="358" t="s">
        <v>289</v>
      </c>
      <c r="D144" s="359" t="s">
        <v>122</v>
      </c>
      <c r="E144" s="355"/>
      <c r="F144" s="355"/>
    </row>
    <row r="145" spans="1:6">
      <c r="A145" s="352">
        <v>144</v>
      </c>
      <c r="B145" s="355">
        <v>482</v>
      </c>
      <c r="C145" s="356" t="s">
        <v>291</v>
      </c>
      <c r="D145" s="355" t="s">
        <v>261</v>
      </c>
      <c r="E145" s="355"/>
      <c r="F145" s="355"/>
    </row>
    <row r="146" spans="1:6">
      <c r="A146" s="352">
        <v>145</v>
      </c>
      <c r="B146" s="355">
        <v>482</v>
      </c>
      <c r="C146" s="356" t="s">
        <v>293</v>
      </c>
      <c r="D146" s="355" t="s">
        <v>261</v>
      </c>
      <c r="E146" s="355"/>
      <c r="F146" s="355"/>
    </row>
    <row r="147" spans="1:6">
      <c r="A147" s="352">
        <v>146</v>
      </c>
      <c r="B147" s="355">
        <v>482</v>
      </c>
      <c r="C147" s="356" t="s">
        <v>295</v>
      </c>
      <c r="D147" s="355" t="s">
        <v>261</v>
      </c>
      <c r="E147" s="355"/>
      <c r="F147" s="355"/>
    </row>
    <row r="148" spans="1:6">
      <c r="A148" s="352">
        <v>147</v>
      </c>
      <c r="B148" s="355">
        <v>482</v>
      </c>
      <c r="C148" s="356" t="s">
        <v>300</v>
      </c>
      <c r="D148" s="355" t="s">
        <v>81</v>
      </c>
      <c r="E148" s="355"/>
      <c r="F148" s="355"/>
    </row>
    <row r="149" spans="1:6">
      <c r="A149" s="352">
        <v>148</v>
      </c>
      <c r="B149" s="355">
        <v>482</v>
      </c>
      <c r="C149" s="356" t="s">
        <v>302</v>
      </c>
      <c r="D149" s="355" t="s">
        <v>79</v>
      </c>
      <c r="E149" s="355"/>
      <c r="F149" s="355"/>
    </row>
    <row r="150" spans="1:6">
      <c r="A150" s="352">
        <v>149</v>
      </c>
      <c r="B150" s="355">
        <v>824</v>
      </c>
      <c r="C150" s="358" t="s">
        <v>309</v>
      </c>
      <c r="D150" s="359" t="s">
        <v>528</v>
      </c>
      <c r="E150" s="355"/>
      <c r="F150" s="355"/>
    </row>
    <row r="151" spans="1:6">
      <c r="A151" s="352">
        <v>150</v>
      </c>
      <c r="B151" s="355">
        <v>824</v>
      </c>
      <c r="C151" s="358" t="s">
        <v>310</v>
      </c>
      <c r="D151" s="359" t="s">
        <v>528</v>
      </c>
      <c r="E151" s="355"/>
      <c r="F151" s="355"/>
    </row>
    <row r="152" spans="1:6">
      <c r="A152" s="352">
        <v>151</v>
      </c>
      <c r="B152" s="355">
        <v>824</v>
      </c>
      <c r="C152" s="358" t="s">
        <v>279</v>
      </c>
      <c r="D152" s="359" t="s">
        <v>107</v>
      </c>
      <c r="E152" s="355"/>
      <c r="F152" s="355"/>
    </row>
    <row r="153" spans="1:6">
      <c r="A153" s="352">
        <v>152</v>
      </c>
      <c r="B153" s="355">
        <v>824</v>
      </c>
      <c r="C153" s="358" t="s">
        <v>304</v>
      </c>
      <c r="D153" s="359" t="s">
        <v>94</v>
      </c>
      <c r="E153" s="355"/>
      <c r="F153" s="355"/>
    </row>
    <row r="154" spans="1:6">
      <c r="A154" s="352">
        <v>153</v>
      </c>
      <c r="B154" s="355">
        <v>843</v>
      </c>
      <c r="C154" s="358" t="s">
        <v>307</v>
      </c>
      <c r="D154" s="359" t="s">
        <v>81</v>
      </c>
      <c r="E154" s="355"/>
      <c r="F154" s="355"/>
    </row>
    <row r="155" spans="1:6">
      <c r="A155" s="352">
        <v>154</v>
      </c>
      <c r="B155" s="355">
        <v>843</v>
      </c>
      <c r="C155" s="358" t="s">
        <v>308</v>
      </c>
      <c r="D155" s="359" t="s">
        <v>81</v>
      </c>
      <c r="E155" s="355"/>
      <c r="F155" s="355"/>
    </row>
    <row r="156" spans="1:6">
      <c r="A156" s="352">
        <v>155</v>
      </c>
      <c r="B156" s="355">
        <v>844</v>
      </c>
      <c r="C156" s="358" t="s">
        <v>303</v>
      </c>
      <c r="D156" s="359" t="s">
        <v>81</v>
      </c>
      <c r="E156" s="355" t="s">
        <v>621</v>
      </c>
      <c r="F156" s="355"/>
    </row>
    <row r="157" spans="1:6">
      <c r="A157" s="352">
        <v>156</v>
      </c>
      <c r="B157" s="355">
        <v>739</v>
      </c>
      <c r="C157" s="356" t="s">
        <v>305</v>
      </c>
      <c r="D157" s="355" t="s">
        <v>79</v>
      </c>
      <c r="E157" s="355"/>
      <c r="F157" s="355"/>
    </row>
    <row r="158" spans="1:6">
      <c r="A158" s="352">
        <v>157</v>
      </c>
      <c r="B158" s="355">
        <v>1064</v>
      </c>
      <c r="C158" s="356" t="s">
        <v>311</v>
      </c>
      <c r="D158" s="355" t="s">
        <v>122</v>
      </c>
      <c r="E158" s="355"/>
      <c r="F158" s="355"/>
    </row>
    <row r="159" spans="1:6">
      <c r="A159" s="352">
        <v>158</v>
      </c>
      <c r="B159" s="355">
        <v>1064</v>
      </c>
      <c r="C159" s="356" t="s">
        <v>312</v>
      </c>
      <c r="D159" s="355" t="s">
        <v>122</v>
      </c>
      <c r="E159" s="355"/>
      <c r="F159" s="355"/>
    </row>
    <row r="160" spans="1:6">
      <c r="A160" s="352">
        <v>159</v>
      </c>
      <c r="B160" s="355">
        <v>1200</v>
      </c>
      <c r="C160" s="358" t="s">
        <v>313</v>
      </c>
      <c r="D160" s="359" t="s">
        <v>261</v>
      </c>
      <c r="E160" s="355"/>
      <c r="F160" s="355"/>
    </row>
    <row r="161" spans="1:6">
      <c r="A161" s="352">
        <v>160</v>
      </c>
      <c r="B161" s="355">
        <v>1200</v>
      </c>
      <c r="C161" s="358" t="s">
        <v>314</v>
      </c>
      <c r="D161" s="359" t="s">
        <v>261</v>
      </c>
      <c r="E161" s="355"/>
      <c r="F161" s="355"/>
    </row>
    <row r="162" spans="1:6">
      <c r="A162" s="352">
        <v>161</v>
      </c>
      <c r="B162" s="355">
        <v>1200</v>
      </c>
      <c r="C162" s="358" t="s">
        <v>315</v>
      </c>
      <c r="D162" s="359" t="s">
        <v>94</v>
      </c>
      <c r="E162" s="355"/>
      <c r="F162" s="355"/>
    </row>
    <row r="163" spans="1:6">
      <c r="A163" s="352">
        <v>162</v>
      </c>
      <c r="B163" s="355">
        <v>1200</v>
      </c>
      <c r="C163" s="358" t="s">
        <v>316</v>
      </c>
      <c r="D163" s="359" t="s">
        <v>261</v>
      </c>
      <c r="E163" s="355"/>
      <c r="F163" s="355"/>
    </row>
    <row r="164" spans="1:6">
      <c r="A164" s="352">
        <v>163</v>
      </c>
      <c r="B164" s="355">
        <v>1200</v>
      </c>
      <c r="C164" s="358" t="s">
        <v>317</v>
      </c>
      <c r="D164" s="359" t="s">
        <v>94</v>
      </c>
      <c r="E164" s="355"/>
      <c r="F164" s="355"/>
    </row>
    <row r="165" spans="1:6">
      <c r="A165" s="352">
        <v>164</v>
      </c>
      <c r="B165" s="355">
        <v>1200</v>
      </c>
      <c r="C165" s="358" t="s">
        <v>318</v>
      </c>
      <c r="D165" s="359" t="s">
        <v>94</v>
      </c>
      <c r="E165" s="355"/>
      <c r="F165" s="355"/>
    </row>
    <row r="166" spans="1:6">
      <c r="A166" s="352">
        <v>165</v>
      </c>
      <c r="B166" s="355">
        <v>1200</v>
      </c>
      <c r="C166" s="358" t="s">
        <v>319</v>
      </c>
      <c r="D166" s="359" t="s">
        <v>81</v>
      </c>
      <c r="E166" s="355"/>
      <c r="F166" s="355"/>
    </row>
    <row r="167" spans="1:6">
      <c r="A167" s="352">
        <v>166</v>
      </c>
      <c r="B167" s="355">
        <v>1274</v>
      </c>
      <c r="C167" s="358" t="s">
        <v>320</v>
      </c>
      <c r="D167" s="359" t="s">
        <v>94</v>
      </c>
      <c r="E167" s="355"/>
      <c r="F167" s="355"/>
    </row>
    <row r="168" spans="1:6">
      <c r="A168" s="352">
        <v>167</v>
      </c>
      <c r="B168" s="355">
        <v>1274</v>
      </c>
      <c r="C168" s="358" t="s">
        <v>321</v>
      </c>
      <c r="D168" s="359" t="s">
        <v>122</v>
      </c>
      <c r="E168" s="355"/>
      <c r="F168" s="355"/>
    </row>
    <row r="169" spans="1:6">
      <c r="A169" s="352">
        <v>168</v>
      </c>
      <c r="B169" s="355">
        <v>1274</v>
      </c>
      <c r="C169" s="358" t="s">
        <v>322</v>
      </c>
      <c r="D169" s="359" t="s">
        <v>122</v>
      </c>
      <c r="E169" s="355"/>
      <c r="F169" s="355"/>
    </row>
    <row r="170" spans="1:6">
      <c r="A170" s="352">
        <v>169</v>
      </c>
      <c r="B170" s="355">
        <v>1274</v>
      </c>
      <c r="C170" s="358" t="s">
        <v>328</v>
      </c>
      <c r="D170" s="359" t="s">
        <v>79</v>
      </c>
      <c r="E170" s="355"/>
      <c r="F170" s="355"/>
    </row>
    <row r="171" spans="1:6">
      <c r="A171" s="352">
        <v>170</v>
      </c>
      <c r="B171" s="355">
        <v>293</v>
      </c>
      <c r="C171" s="358" t="s">
        <v>323</v>
      </c>
      <c r="D171" s="359" t="s">
        <v>107</v>
      </c>
      <c r="E171" s="355"/>
      <c r="F171" s="355"/>
    </row>
    <row r="172" spans="1:6">
      <c r="A172" s="352">
        <v>171</v>
      </c>
      <c r="B172" s="355">
        <v>293</v>
      </c>
      <c r="C172" s="358" t="s">
        <v>326</v>
      </c>
      <c r="D172" s="359" t="s">
        <v>107</v>
      </c>
      <c r="E172" s="355"/>
      <c r="F172" s="355"/>
    </row>
    <row r="173" spans="1:6">
      <c r="A173" s="352">
        <v>172</v>
      </c>
      <c r="B173" s="355">
        <v>294</v>
      </c>
      <c r="C173" s="358" t="s">
        <v>332</v>
      </c>
      <c r="D173" s="359" t="s">
        <v>122</v>
      </c>
      <c r="E173" s="355"/>
      <c r="F173" s="355"/>
    </row>
    <row r="174" spans="1:6">
      <c r="A174" s="352">
        <v>173</v>
      </c>
      <c r="B174" s="355">
        <v>294</v>
      </c>
      <c r="C174" s="358" t="s">
        <v>333</v>
      </c>
      <c r="D174" s="359" t="s">
        <v>122</v>
      </c>
      <c r="E174" s="355"/>
      <c r="F174" s="355"/>
    </row>
    <row r="175" spans="1:6">
      <c r="A175" s="352">
        <v>174</v>
      </c>
      <c r="B175" s="355">
        <v>384</v>
      </c>
      <c r="C175" s="358" t="s">
        <v>329</v>
      </c>
      <c r="D175" s="359" t="s">
        <v>79</v>
      </c>
      <c r="E175" s="355" t="s">
        <v>621</v>
      </c>
      <c r="F175" s="355"/>
    </row>
    <row r="176" spans="1:6">
      <c r="A176" s="352">
        <v>175</v>
      </c>
      <c r="B176" s="355">
        <v>451</v>
      </c>
      <c r="C176" s="358" t="s">
        <v>335</v>
      </c>
      <c r="D176" s="359" t="s">
        <v>527</v>
      </c>
      <c r="E176" s="355"/>
      <c r="F176" s="355"/>
    </row>
    <row r="177" spans="1:6">
      <c r="A177" s="352">
        <v>176</v>
      </c>
      <c r="B177" s="355">
        <v>510</v>
      </c>
      <c r="C177" s="358" t="s">
        <v>336</v>
      </c>
      <c r="D177" s="359" t="s">
        <v>527</v>
      </c>
      <c r="E177" s="355"/>
      <c r="F177" s="355"/>
    </row>
    <row r="178" spans="1:6">
      <c r="A178" s="352">
        <v>177</v>
      </c>
      <c r="B178" s="355">
        <v>510</v>
      </c>
      <c r="C178" s="358" t="s">
        <v>337</v>
      </c>
      <c r="D178" s="359" t="s">
        <v>79</v>
      </c>
      <c r="E178" s="355"/>
      <c r="F178" s="355"/>
    </row>
    <row r="179" spans="1:6">
      <c r="A179" s="352">
        <v>178</v>
      </c>
      <c r="B179" s="355">
        <v>649</v>
      </c>
      <c r="C179" s="358" t="s">
        <v>338</v>
      </c>
      <c r="D179" s="359" t="s">
        <v>94</v>
      </c>
      <c r="E179" s="355"/>
      <c r="F179" s="355"/>
    </row>
    <row r="180" spans="1:6">
      <c r="A180" s="352">
        <v>179</v>
      </c>
      <c r="B180" s="355">
        <v>650</v>
      </c>
      <c r="C180" s="358" t="s">
        <v>339</v>
      </c>
      <c r="D180" s="359" t="s">
        <v>79</v>
      </c>
      <c r="E180" s="355"/>
      <c r="F180" s="355"/>
    </row>
    <row r="181" spans="1:6">
      <c r="A181" s="352">
        <v>180</v>
      </c>
      <c r="B181" s="355">
        <v>650</v>
      </c>
      <c r="C181" s="358" t="s">
        <v>341</v>
      </c>
      <c r="D181" s="359" t="s">
        <v>79</v>
      </c>
      <c r="E181" s="355"/>
      <c r="F181" s="355"/>
    </row>
    <row r="182" spans="1:6">
      <c r="A182" s="352">
        <v>181</v>
      </c>
      <c r="B182" s="355">
        <v>650</v>
      </c>
      <c r="C182" s="358" t="s">
        <v>342</v>
      </c>
      <c r="D182" s="359" t="s">
        <v>122</v>
      </c>
      <c r="E182" s="355"/>
      <c r="F182" s="355"/>
    </row>
    <row r="183" spans="1:6">
      <c r="A183" s="352">
        <v>182</v>
      </c>
      <c r="B183" s="355">
        <v>650</v>
      </c>
      <c r="C183" s="358" t="s">
        <v>343</v>
      </c>
      <c r="D183" s="359" t="s">
        <v>122</v>
      </c>
      <c r="E183" s="355"/>
      <c r="F183" s="355"/>
    </row>
    <row r="184" spans="1:6" s="357" customFormat="1">
      <c r="A184" s="352">
        <v>183</v>
      </c>
      <c r="B184" s="355">
        <v>109</v>
      </c>
      <c r="C184" s="358" t="s">
        <v>345</v>
      </c>
      <c r="D184" s="359" t="s">
        <v>527</v>
      </c>
      <c r="E184" s="355"/>
      <c r="F184" s="355"/>
    </row>
    <row r="185" spans="1:6">
      <c r="A185" s="352">
        <v>184</v>
      </c>
      <c r="B185" s="355">
        <v>284</v>
      </c>
      <c r="C185" s="358" t="s">
        <v>344</v>
      </c>
      <c r="D185" s="359" t="s">
        <v>261</v>
      </c>
      <c r="E185" s="355"/>
      <c r="F185" s="355"/>
    </row>
    <row r="186" spans="1:6">
      <c r="A186" s="352">
        <v>185</v>
      </c>
      <c r="B186" s="355">
        <v>284</v>
      </c>
      <c r="C186" s="358" t="s">
        <v>355</v>
      </c>
      <c r="D186" s="359" t="s">
        <v>79</v>
      </c>
      <c r="E186" s="355"/>
      <c r="F186" s="355"/>
    </row>
    <row r="187" spans="1:6">
      <c r="A187" s="352">
        <v>186</v>
      </c>
      <c r="B187" s="355">
        <v>284</v>
      </c>
      <c r="C187" s="358" t="s">
        <v>356</v>
      </c>
      <c r="D187" s="359" t="s">
        <v>122</v>
      </c>
      <c r="E187" s="355"/>
      <c r="F187" s="355"/>
    </row>
    <row r="188" spans="1:6">
      <c r="A188" s="352">
        <v>187</v>
      </c>
      <c r="B188" s="355">
        <v>284</v>
      </c>
      <c r="C188" s="358" t="s">
        <v>358</v>
      </c>
      <c r="D188" s="359" t="s">
        <v>122</v>
      </c>
      <c r="E188" s="355"/>
      <c r="F188" s="355"/>
    </row>
    <row r="189" spans="1:6">
      <c r="A189" s="352">
        <v>188</v>
      </c>
      <c r="B189" s="355">
        <v>345</v>
      </c>
      <c r="C189" s="358" t="s">
        <v>349</v>
      </c>
      <c r="D189" s="359" t="s">
        <v>81</v>
      </c>
      <c r="E189" s="355"/>
      <c r="F189" s="355"/>
    </row>
    <row r="190" spans="1:6">
      <c r="A190" s="352">
        <v>189</v>
      </c>
      <c r="B190" s="355">
        <v>345</v>
      </c>
      <c r="C190" s="358" t="s">
        <v>350</v>
      </c>
      <c r="D190" s="359" t="s">
        <v>81</v>
      </c>
      <c r="E190" s="355"/>
      <c r="F190" s="355"/>
    </row>
    <row r="191" spans="1:6">
      <c r="A191" s="352">
        <v>190</v>
      </c>
      <c r="B191" s="355">
        <v>1</v>
      </c>
      <c r="C191" s="358" t="s">
        <v>362</v>
      </c>
      <c r="D191" s="359" t="s">
        <v>79</v>
      </c>
      <c r="E191" s="355"/>
      <c r="F191" s="355"/>
    </row>
    <row r="192" spans="1:6">
      <c r="A192" s="352">
        <v>191</v>
      </c>
      <c r="B192" s="355">
        <v>1</v>
      </c>
      <c r="C192" s="358" t="s">
        <v>232</v>
      </c>
      <c r="D192" s="359" t="s">
        <v>79</v>
      </c>
      <c r="E192" s="355"/>
      <c r="F192" s="355"/>
    </row>
    <row r="193" spans="1:6">
      <c r="A193" s="352">
        <v>192</v>
      </c>
      <c r="B193" s="355">
        <v>116</v>
      </c>
      <c r="C193" s="358" t="s">
        <v>368</v>
      </c>
      <c r="D193" s="359" t="s">
        <v>79</v>
      </c>
      <c r="E193" s="355"/>
      <c r="F193" s="355"/>
    </row>
    <row r="194" spans="1:6">
      <c r="A194" s="352">
        <v>193</v>
      </c>
      <c r="B194" s="355">
        <v>316</v>
      </c>
      <c r="C194" s="358" t="s">
        <v>372</v>
      </c>
      <c r="D194" s="359" t="s">
        <v>528</v>
      </c>
      <c r="E194" s="355"/>
      <c r="F194" s="355"/>
    </row>
    <row r="195" spans="1:6" s="357" customFormat="1">
      <c r="A195" s="352">
        <v>194</v>
      </c>
      <c r="B195" s="355">
        <v>359</v>
      </c>
      <c r="C195" s="358" t="s">
        <v>367</v>
      </c>
      <c r="D195" s="359" t="s">
        <v>107</v>
      </c>
      <c r="E195" s="355" t="s">
        <v>621</v>
      </c>
      <c r="F195" s="355"/>
    </row>
    <row r="196" spans="1:6">
      <c r="A196" s="352">
        <v>195</v>
      </c>
      <c r="B196" s="355">
        <v>422</v>
      </c>
      <c r="C196" s="358" t="s">
        <v>364</v>
      </c>
      <c r="D196" s="359" t="s">
        <v>261</v>
      </c>
      <c r="E196" s="355"/>
      <c r="F196" s="355"/>
    </row>
    <row r="197" spans="1:6">
      <c r="A197" s="352">
        <v>196</v>
      </c>
      <c r="B197" s="355">
        <v>422</v>
      </c>
      <c r="C197" s="358" t="s">
        <v>365</v>
      </c>
      <c r="D197" s="359" t="s">
        <v>261</v>
      </c>
      <c r="E197" s="355"/>
      <c r="F197" s="355"/>
    </row>
    <row r="198" spans="1:6">
      <c r="A198" s="352">
        <v>197</v>
      </c>
      <c r="B198" s="355">
        <v>422</v>
      </c>
      <c r="C198" s="358" t="s">
        <v>366</v>
      </c>
      <c r="D198" s="359" t="s">
        <v>261</v>
      </c>
      <c r="E198" s="355"/>
      <c r="F198" s="355"/>
    </row>
    <row r="199" spans="1:6">
      <c r="A199" s="352">
        <v>198</v>
      </c>
      <c r="B199" s="355">
        <v>422</v>
      </c>
      <c r="C199" s="358" t="s">
        <v>370</v>
      </c>
      <c r="D199" s="359" t="s">
        <v>94</v>
      </c>
      <c r="E199" s="355"/>
      <c r="F199" s="355"/>
    </row>
    <row r="200" spans="1:6">
      <c r="A200" s="352">
        <v>199</v>
      </c>
      <c r="B200" s="355">
        <v>422</v>
      </c>
      <c r="C200" s="358" t="s">
        <v>371</v>
      </c>
      <c r="D200" s="359" t="s">
        <v>94</v>
      </c>
      <c r="E200" s="355"/>
      <c r="F200" s="355"/>
    </row>
    <row r="201" spans="1:6">
      <c r="A201" s="352">
        <v>200</v>
      </c>
      <c r="B201" s="355">
        <v>423</v>
      </c>
      <c r="C201" s="358" t="s">
        <v>360</v>
      </c>
      <c r="D201" s="359" t="s">
        <v>94</v>
      </c>
      <c r="E201" s="355"/>
      <c r="F201" s="355"/>
    </row>
    <row r="202" spans="1:6">
      <c r="A202" s="352">
        <v>201</v>
      </c>
      <c r="B202" s="355">
        <v>423</v>
      </c>
      <c r="C202" s="358" t="s">
        <v>361</v>
      </c>
      <c r="D202" s="359" t="s">
        <v>94</v>
      </c>
      <c r="E202" s="355"/>
      <c r="F202" s="355"/>
    </row>
    <row r="203" spans="1:6">
      <c r="A203" s="352">
        <v>202</v>
      </c>
      <c r="B203" s="355">
        <v>423</v>
      </c>
      <c r="C203" s="358" t="s">
        <v>352</v>
      </c>
      <c r="D203" s="359" t="s">
        <v>261</v>
      </c>
      <c r="E203" s="355"/>
      <c r="F203" s="355"/>
    </row>
    <row r="204" spans="1:6">
      <c r="A204" s="352">
        <v>203</v>
      </c>
      <c r="B204" s="355">
        <v>423</v>
      </c>
      <c r="C204" s="358" t="s">
        <v>353</v>
      </c>
      <c r="D204" s="359" t="s">
        <v>261</v>
      </c>
      <c r="E204" s="355"/>
      <c r="F204" s="355"/>
    </row>
    <row r="205" spans="1:6">
      <c r="A205" s="352">
        <v>204</v>
      </c>
      <c r="B205" s="355">
        <v>423</v>
      </c>
      <c r="C205" s="358" t="s">
        <v>354</v>
      </c>
      <c r="D205" s="359" t="s">
        <v>261</v>
      </c>
      <c r="E205" s="355"/>
      <c r="F205" s="355"/>
    </row>
    <row r="206" spans="1:6" s="357" customFormat="1" ht="14.25" customHeight="1">
      <c r="A206" s="352">
        <v>205</v>
      </c>
      <c r="B206" s="355">
        <v>415</v>
      </c>
      <c r="C206" s="358" t="s">
        <v>369</v>
      </c>
      <c r="D206" s="359" t="s">
        <v>94</v>
      </c>
      <c r="E206" s="355"/>
      <c r="F206" s="355"/>
    </row>
    <row r="207" spans="1:6">
      <c r="A207" s="352">
        <v>206</v>
      </c>
      <c r="B207" s="355">
        <v>730</v>
      </c>
      <c r="C207" s="358" t="s">
        <v>375</v>
      </c>
      <c r="D207" s="359" t="s">
        <v>79</v>
      </c>
      <c r="E207" s="355"/>
      <c r="F207" s="355"/>
    </row>
    <row r="208" spans="1:6">
      <c r="A208" s="352">
        <v>207</v>
      </c>
      <c r="B208" s="355">
        <v>769</v>
      </c>
      <c r="C208" s="358" t="s">
        <v>649</v>
      </c>
      <c r="D208" s="359" t="s">
        <v>122</v>
      </c>
      <c r="E208" s="355"/>
      <c r="F208" s="355"/>
    </row>
    <row r="209" spans="1:6">
      <c r="A209" s="352">
        <v>208</v>
      </c>
      <c r="B209" s="355">
        <v>769</v>
      </c>
      <c r="C209" s="358" t="s">
        <v>378</v>
      </c>
      <c r="D209" s="359" t="s">
        <v>122</v>
      </c>
      <c r="E209" s="355"/>
      <c r="F209" s="355"/>
    </row>
    <row r="210" spans="1:6">
      <c r="A210" s="352">
        <v>209</v>
      </c>
      <c r="B210" s="355">
        <v>769</v>
      </c>
      <c r="C210" s="365" t="s">
        <v>379</v>
      </c>
      <c r="D210" s="359" t="s">
        <v>122</v>
      </c>
      <c r="E210" s="355"/>
      <c r="F210" s="355"/>
    </row>
    <row r="211" spans="1:6">
      <c r="A211" s="352">
        <v>210</v>
      </c>
      <c r="B211" s="355">
        <v>769</v>
      </c>
      <c r="C211" s="366" t="s">
        <v>380</v>
      </c>
      <c r="D211" s="359" t="s">
        <v>122</v>
      </c>
      <c r="E211" s="355"/>
      <c r="F211" s="355"/>
    </row>
    <row r="212" spans="1:6">
      <c r="A212" s="352">
        <v>211</v>
      </c>
      <c r="B212" s="359">
        <v>1016</v>
      </c>
      <c r="C212" s="358" t="s">
        <v>384</v>
      </c>
      <c r="D212" s="359" t="s">
        <v>122</v>
      </c>
      <c r="E212" s="358"/>
      <c r="F212" s="358"/>
    </row>
    <row r="213" spans="1:6">
      <c r="A213" s="352">
        <v>212</v>
      </c>
      <c r="B213" s="359">
        <v>1016</v>
      </c>
      <c r="C213" s="358" t="s">
        <v>385</v>
      </c>
      <c r="D213" s="359" t="s">
        <v>122</v>
      </c>
      <c r="E213" s="358"/>
      <c r="F213" s="358"/>
    </row>
    <row r="214" spans="1:6">
      <c r="A214" s="352">
        <v>213</v>
      </c>
      <c r="B214" s="359">
        <v>1016</v>
      </c>
      <c r="C214" s="358" t="s">
        <v>388</v>
      </c>
      <c r="D214" s="359" t="s">
        <v>107</v>
      </c>
      <c r="E214" s="358"/>
      <c r="F214" s="358"/>
    </row>
    <row r="215" spans="1:6">
      <c r="A215" s="352">
        <v>214</v>
      </c>
      <c r="B215" s="355">
        <v>1021</v>
      </c>
      <c r="C215" s="358" t="s">
        <v>381</v>
      </c>
      <c r="D215" s="359" t="s">
        <v>94</v>
      </c>
      <c r="E215" s="355"/>
      <c r="F215" s="355"/>
    </row>
    <row r="216" spans="1:6">
      <c r="A216" s="352">
        <v>215</v>
      </c>
      <c r="B216" s="355">
        <v>1021</v>
      </c>
      <c r="C216" s="356" t="s">
        <v>382</v>
      </c>
      <c r="D216" s="355" t="s">
        <v>261</v>
      </c>
      <c r="E216" s="355"/>
      <c r="F216" s="355"/>
    </row>
    <row r="217" spans="1:6">
      <c r="A217" s="352">
        <v>216</v>
      </c>
      <c r="B217" s="355">
        <v>1021</v>
      </c>
      <c r="C217" s="356" t="s">
        <v>383</v>
      </c>
      <c r="D217" s="355" t="s">
        <v>261</v>
      </c>
      <c r="E217" s="355"/>
      <c r="F217" s="355"/>
    </row>
    <row r="218" spans="1:6">
      <c r="A218" s="352">
        <v>217</v>
      </c>
      <c r="B218" s="355">
        <v>1059</v>
      </c>
      <c r="C218" s="356" t="s">
        <v>390</v>
      </c>
      <c r="D218" s="355" t="s">
        <v>94</v>
      </c>
      <c r="E218" s="355"/>
      <c r="F218" s="355"/>
    </row>
    <row r="219" spans="1:6">
      <c r="A219" s="352">
        <v>218</v>
      </c>
      <c r="B219" s="355">
        <v>1062</v>
      </c>
      <c r="C219" s="356" t="s">
        <v>386</v>
      </c>
      <c r="D219" s="355" t="s">
        <v>79</v>
      </c>
      <c r="E219" s="355"/>
      <c r="F219" s="355"/>
    </row>
    <row r="220" spans="1:6">
      <c r="A220" s="352">
        <v>219</v>
      </c>
      <c r="B220" s="355">
        <v>1062</v>
      </c>
      <c r="C220" s="356" t="s">
        <v>387</v>
      </c>
      <c r="D220" s="355" t="s">
        <v>122</v>
      </c>
      <c r="E220" s="355"/>
      <c r="F220" s="355"/>
    </row>
    <row r="221" spans="1:6" s="367" customFormat="1">
      <c r="A221" s="352">
        <v>220</v>
      </c>
      <c r="B221" s="368">
        <v>1166</v>
      </c>
      <c r="C221" s="369" t="s">
        <v>389</v>
      </c>
      <c r="D221" s="368" t="s">
        <v>94</v>
      </c>
      <c r="E221" s="368"/>
      <c r="F221" s="368"/>
    </row>
    <row r="222" spans="1:6" s="367" customFormat="1">
      <c r="A222" s="352">
        <v>221</v>
      </c>
      <c r="B222" s="368">
        <v>8</v>
      </c>
      <c r="C222" s="370" t="s">
        <v>395</v>
      </c>
      <c r="D222" s="362" t="s">
        <v>79</v>
      </c>
      <c r="E222" s="368"/>
      <c r="F222" s="368"/>
    </row>
    <row r="223" spans="1:6" s="367" customFormat="1">
      <c r="A223" s="352">
        <v>222</v>
      </c>
      <c r="B223" s="368">
        <v>167</v>
      </c>
      <c r="C223" s="370" t="s">
        <v>392</v>
      </c>
      <c r="D223" s="362" t="s">
        <v>526</v>
      </c>
      <c r="E223" s="368"/>
      <c r="F223" s="368"/>
    </row>
    <row r="224" spans="1:6" s="367" customFormat="1">
      <c r="A224" s="352">
        <v>223</v>
      </c>
      <c r="B224" s="368">
        <v>167</v>
      </c>
      <c r="C224" s="370" t="s">
        <v>394</v>
      </c>
      <c r="D224" s="362" t="s">
        <v>526</v>
      </c>
      <c r="E224" s="368"/>
      <c r="F224" s="368"/>
    </row>
    <row r="225" spans="1:6" s="367" customFormat="1">
      <c r="A225" s="352">
        <v>224</v>
      </c>
      <c r="B225" s="368">
        <v>167</v>
      </c>
      <c r="C225" s="370" t="s">
        <v>396</v>
      </c>
      <c r="D225" s="362" t="s">
        <v>527</v>
      </c>
      <c r="E225" s="368"/>
      <c r="F225" s="368"/>
    </row>
    <row r="226" spans="1:6" s="367" customFormat="1">
      <c r="A226" s="352">
        <v>225</v>
      </c>
      <c r="B226" s="368">
        <v>167</v>
      </c>
      <c r="C226" s="370" t="s">
        <v>399</v>
      </c>
      <c r="D226" s="362" t="s">
        <v>122</v>
      </c>
      <c r="E226" s="368"/>
      <c r="F226" s="368"/>
    </row>
    <row r="227" spans="1:6" s="367" customFormat="1">
      <c r="A227" s="352">
        <v>226</v>
      </c>
      <c r="B227" s="368">
        <v>167</v>
      </c>
      <c r="C227" s="370" t="s">
        <v>400</v>
      </c>
      <c r="D227" s="362" t="s">
        <v>122</v>
      </c>
      <c r="E227" s="368"/>
      <c r="F227" s="368"/>
    </row>
    <row r="228" spans="1:6" s="367" customFormat="1">
      <c r="A228" s="352">
        <v>227</v>
      </c>
      <c r="B228" s="368">
        <v>168</v>
      </c>
      <c r="C228" s="370" t="s">
        <v>397</v>
      </c>
      <c r="D228" s="362" t="s">
        <v>261</v>
      </c>
      <c r="E228" s="368"/>
      <c r="F228" s="368"/>
    </row>
    <row r="229" spans="1:6" s="367" customFormat="1">
      <c r="A229" s="352">
        <v>228</v>
      </c>
      <c r="B229" s="368">
        <v>168</v>
      </c>
      <c r="C229" s="370" t="s">
        <v>398</v>
      </c>
      <c r="D229" s="362" t="s">
        <v>261</v>
      </c>
      <c r="E229" s="368"/>
      <c r="F229" s="368"/>
    </row>
    <row r="230" spans="1:6" s="367" customFormat="1">
      <c r="A230" s="352">
        <v>229</v>
      </c>
      <c r="B230" s="368">
        <v>167</v>
      </c>
      <c r="C230" s="370" t="s">
        <v>401</v>
      </c>
      <c r="D230" s="362" t="s">
        <v>104</v>
      </c>
      <c r="E230" s="368"/>
      <c r="F230" s="368"/>
    </row>
    <row r="231" spans="1:6" s="367" customFormat="1">
      <c r="A231" s="352">
        <v>230</v>
      </c>
      <c r="B231" s="368">
        <v>320</v>
      </c>
      <c r="C231" s="370" t="s">
        <v>402</v>
      </c>
      <c r="D231" s="362" t="s">
        <v>122</v>
      </c>
      <c r="E231" s="368"/>
      <c r="F231" s="368"/>
    </row>
    <row r="232" spans="1:6" s="367" customFormat="1">
      <c r="A232" s="352">
        <v>231</v>
      </c>
      <c r="B232" s="368">
        <v>320</v>
      </c>
      <c r="C232" s="369" t="s">
        <v>403</v>
      </c>
      <c r="D232" s="368" t="s">
        <v>79</v>
      </c>
      <c r="E232" s="368"/>
      <c r="F232" s="368"/>
    </row>
    <row r="233" spans="1:6" s="367" customFormat="1">
      <c r="A233" s="352">
        <v>232</v>
      </c>
      <c r="B233" s="368">
        <v>320</v>
      </c>
      <c r="C233" s="369" t="s">
        <v>404</v>
      </c>
      <c r="D233" s="368" t="s">
        <v>94</v>
      </c>
      <c r="E233" s="368"/>
      <c r="F233" s="368"/>
    </row>
    <row r="234" spans="1:6" s="367" customFormat="1">
      <c r="A234" s="352">
        <v>233</v>
      </c>
      <c r="B234" s="368">
        <v>320</v>
      </c>
      <c r="C234" s="369" t="s">
        <v>405</v>
      </c>
      <c r="D234" s="368" t="s">
        <v>94</v>
      </c>
      <c r="E234" s="368"/>
      <c r="F234" s="368"/>
    </row>
    <row r="235" spans="1:6" s="367" customFormat="1">
      <c r="A235" s="352">
        <v>234</v>
      </c>
      <c r="B235" s="368">
        <v>320</v>
      </c>
      <c r="C235" s="369" t="s">
        <v>406</v>
      </c>
      <c r="D235" s="368" t="s">
        <v>94</v>
      </c>
      <c r="E235" s="368"/>
      <c r="F235" s="368"/>
    </row>
    <row r="236" spans="1:6">
      <c r="A236" s="352">
        <v>235</v>
      </c>
      <c r="B236" s="355">
        <v>515</v>
      </c>
      <c r="C236" s="356" t="s">
        <v>408</v>
      </c>
      <c r="D236" s="355" t="s">
        <v>261</v>
      </c>
      <c r="E236" s="355" t="s">
        <v>621</v>
      </c>
      <c r="F236" s="355"/>
    </row>
    <row r="237" spans="1:6">
      <c r="A237" s="352">
        <v>236</v>
      </c>
      <c r="B237" s="355">
        <v>518</v>
      </c>
      <c r="C237" s="358" t="s">
        <v>407</v>
      </c>
      <c r="D237" s="359" t="s">
        <v>261</v>
      </c>
      <c r="E237" s="355"/>
      <c r="F237" s="355"/>
    </row>
    <row r="238" spans="1:6">
      <c r="A238" s="352">
        <v>237</v>
      </c>
      <c r="B238" s="355">
        <v>663</v>
      </c>
      <c r="C238" s="358" t="s">
        <v>411</v>
      </c>
      <c r="D238" s="359" t="s">
        <v>122</v>
      </c>
      <c r="E238" s="355"/>
      <c r="F238" s="355"/>
    </row>
    <row r="239" spans="1:6">
      <c r="A239" s="352">
        <v>238</v>
      </c>
      <c r="B239" s="355">
        <v>757</v>
      </c>
      <c r="C239" s="358" t="s">
        <v>409</v>
      </c>
      <c r="D239" s="359" t="s">
        <v>122</v>
      </c>
      <c r="E239" s="355"/>
      <c r="F239" s="355"/>
    </row>
    <row r="240" spans="1:6">
      <c r="A240" s="352">
        <v>239</v>
      </c>
      <c r="B240" s="355">
        <v>757</v>
      </c>
      <c r="C240" s="358" t="s">
        <v>410</v>
      </c>
      <c r="D240" s="359" t="s">
        <v>79</v>
      </c>
      <c r="E240" s="355"/>
      <c r="F240" s="355"/>
    </row>
    <row r="241" spans="1:6">
      <c r="A241" s="352">
        <v>240</v>
      </c>
      <c r="B241" s="355">
        <v>833</v>
      </c>
      <c r="C241" s="356" t="s">
        <v>415</v>
      </c>
      <c r="D241" s="355" t="s">
        <v>79</v>
      </c>
      <c r="E241" s="355"/>
      <c r="F241" s="355"/>
    </row>
    <row r="242" spans="1:6">
      <c r="A242" s="352">
        <v>241</v>
      </c>
      <c r="B242" s="355">
        <v>834</v>
      </c>
      <c r="C242" s="358" t="s">
        <v>413</v>
      </c>
      <c r="D242" s="359" t="s">
        <v>79</v>
      </c>
      <c r="E242" s="355" t="s">
        <v>621</v>
      </c>
      <c r="F242" s="355"/>
    </row>
    <row r="243" spans="1:6">
      <c r="A243" s="352">
        <v>242</v>
      </c>
      <c r="B243" s="355">
        <v>70</v>
      </c>
      <c r="C243" s="356" t="s">
        <v>417</v>
      </c>
      <c r="D243" s="355" t="s">
        <v>81</v>
      </c>
      <c r="E243" s="355"/>
      <c r="F243" s="355"/>
    </row>
    <row r="244" spans="1:6">
      <c r="A244" s="352">
        <v>243</v>
      </c>
      <c r="B244" s="355">
        <v>182</v>
      </c>
      <c r="C244" s="370" t="s">
        <v>418</v>
      </c>
      <c r="D244" s="362" t="s">
        <v>527</v>
      </c>
      <c r="E244" s="355"/>
      <c r="F244" s="355"/>
    </row>
    <row r="245" spans="1:6">
      <c r="A245" s="352">
        <v>244</v>
      </c>
      <c r="B245" s="355">
        <v>182</v>
      </c>
      <c r="C245" s="358" t="s">
        <v>421</v>
      </c>
      <c r="D245" s="359" t="s">
        <v>527</v>
      </c>
      <c r="E245" s="355"/>
      <c r="F245" s="355"/>
    </row>
    <row r="246" spans="1:6">
      <c r="A246" s="352">
        <v>245</v>
      </c>
      <c r="B246" s="355">
        <v>182</v>
      </c>
      <c r="C246" s="358" t="s">
        <v>422</v>
      </c>
      <c r="D246" s="359" t="s">
        <v>261</v>
      </c>
      <c r="E246" s="355"/>
      <c r="F246" s="355"/>
    </row>
    <row r="247" spans="1:6">
      <c r="A247" s="352">
        <v>246</v>
      </c>
      <c r="B247" s="355" t="s">
        <v>650</v>
      </c>
      <c r="C247" s="356" t="s">
        <v>416</v>
      </c>
      <c r="D247" s="355" t="s">
        <v>79</v>
      </c>
      <c r="E247" s="355" t="s">
        <v>621</v>
      </c>
      <c r="F247" s="355"/>
    </row>
    <row r="248" spans="1:6">
      <c r="A248" s="352">
        <v>247</v>
      </c>
      <c r="B248" s="355">
        <v>307</v>
      </c>
      <c r="C248" s="356" t="s">
        <v>425</v>
      </c>
      <c r="D248" s="355" t="s">
        <v>94</v>
      </c>
      <c r="E248" s="355"/>
      <c r="F248" s="355"/>
    </row>
    <row r="249" spans="1:6">
      <c r="A249" s="352">
        <v>248</v>
      </c>
      <c r="B249" s="355">
        <v>307</v>
      </c>
      <c r="C249" s="356" t="s">
        <v>426</v>
      </c>
      <c r="D249" s="355" t="s">
        <v>94</v>
      </c>
      <c r="E249" s="355"/>
      <c r="F249" s="355"/>
    </row>
    <row r="250" spans="1:6">
      <c r="A250" s="352">
        <v>249</v>
      </c>
      <c r="B250" s="355">
        <v>307</v>
      </c>
      <c r="C250" s="356" t="s">
        <v>427</v>
      </c>
      <c r="D250" s="355" t="s">
        <v>94</v>
      </c>
      <c r="E250" s="355"/>
      <c r="F250" s="355"/>
    </row>
    <row r="251" spans="1:6">
      <c r="A251" s="352">
        <v>250</v>
      </c>
      <c r="B251" s="355">
        <v>307</v>
      </c>
      <c r="C251" s="356" t="s">
        <v>428</v>
      </c>
      <c r="D251" s="355" t="s">
        <v>107</v>
      </c>
      <c r="E251" s="355"/>
      <c r="F251" s="355"/>
    </row>
    <row r="252" spans="1:6">
      <c r="A252" s="352">
        <v>251</v>
      </c>
      <c r="B252" s="355">
        <v>307</v>
      </c>
      <c r="C252" s="356" t="s">
        <v>429</v>
      </c>
      <c r="D252" s="355" t="s">
        <v>94</v>
      </c>
      <c r="E252" s="355"/>
      <c r="F252" s="355"/>
    </row>
    <row r="253" spans="1:6">
      <c r="A253" s="352">
        <v>252</v>
      </c>
      <c r="B253" s="355">
        <v>399</v>
      </c>
      <c r="C253" s="356" t="s">
        <v>431</v>
      </c>
      <c r="D253" s="355" t="s">
        <v>122</v>
      </c>
      <c r="E253" s="355"/>
      <c r="F253" s="355"/>
    </row>
    <row r="254" spans="1:6">
      <c r="A254" s="352">
        <v>253</v>
      </c>
      <c r="B254" s="355">
        <v>399</v>
      </c>
      <c r="C254" s="356" t="s">
        <v>434</v>
      </c>
      <c r="D254" s="355" t="s">
        <v>526</v>
      </c>
      <c r="E254" s="355"/>
      <c r="F254" s="355"/>
    </row>
    <row r="255" spans="1:6">
      <c r="A255" s="352">
        <v>254</v>
      </c>
      <c r="B255" s="355">
        <v>399</v>
      </c>
      <c r="C255" s="356" t="s">
        <v>435</v>
      </c>
      <c r="D255" s="355" t="s">
        <v>526</v>
      </c>
      <c r="E255" s="355"/>
      <c r="F255" s="355"/>
    </row>
    <row r="256" spans="1:6">
      <c r="A256" s="352">
        <v>255</v>
      </c>
      <c r="B256" s="355">
        <v>399</v>
      </c>
      <c r="C256" s="356" t="s">
        <v>433</v>
      </c>
      <c r="D256" s="355" t="s">
        <v>528</v>
      </c>
      <c r="E256" s="355"/>
      <c r="F256" s="355"/>
    </row>
    <row r="257" spans="1:6">
      <c r="A257" s="352">
        <v>256</v>
      </c>
      <c r="B257" s="355">
        <v>399</v>
      </c>
      <c r="C257" s="356" t="s">
        <v>436</v>
      </c>
      <c r="D257" s="355" t="s">
        <v>261</v>
      </c>
      <c r="E257" s="355"/>
      <c r="F257" s="355"/>
    </row>
    <row r="258" spans="1:6">
      <c r="A258" s="352">
        <v>257</v>
      </c>
      <c r="B258" s="355">
        <v>399</v>
      </c>
      <c r="C258" s="356" t="s">
        <v>437</v>
      </c>
      <c r="D258" s="355" t="s">
        <v>261</v>
      </c>
      <c r="E258" s="355"/>
      <c r="F258" s="355"/>
    </row>
    <row r="259" spans="1:6">
      <c r="A259" s="352">
        <v>258</v>
      </c>
      <c r="B259" s="355" t="s">
        <v>651</v>
      </c>
      <c r="C259" s="356" t="s">
        <v>432</v>
      </c>
      <c r="D259" s="355" t="s">
        <v>122</v>
      </c>
      <c r="E259" s="355" t="s">
        <v>621</v>
      </c>
      <c r="F259" s="355"/>
    </row>
    <row r="260" spans="1:6">
      <c r="A260" s="352">
        <v>259</v>
      </c>
      <c r="B260" s="355">
        <v>614</v>
      </c>
      <c r="C260" s="356" t="s">
        <v>446</v>
      </c>
      <c r="D260" s="355" t="s">
        <v>81</v>
      </c>
      <c r="E260" s="355"/>
      <c r="F260" s="355"/>
    </row>
    <row r="261" spans="1:6">
      <c r="A261" s="352">
        <v>260</v>
      </c>
      <c r="B261" s="355">
        <v>614</v>
      </c>
      <c r="C261" s="356" t="s">
        <v>447</v>
      </c>
      <c r="D261" s="355" t="s">
        <v>81</v>
      </c>
      <c r="E261" s="355"/>
      <c r="F261" s="355"/>
    </row>
    <row r="262" spans="1:6">
      <c r="A262" s="352">
        <v>261</v>
      </c>
      <c r="B262" s="355">
        <v>648</v>
      </c>
      <c r="C262" s="356" t="s">
        <v>430</v>
      </c>
      <c r="D262" s="355" t="s">
        <v>94</v>
      </c>
      <c r="E262" s="355"/>
      <c r="F262" s="355"/>
    </row>
    <row r="263" spans="1:6">
      <c r="A263" s="352">
        <v>262</v>
      </c>
      <c r="B263" s="355">
        <v>649</v>
      </c>
      <c r="C263" s="356" t="s">
        <v>449</v>
      </c>
      <c r="D263" s="355" t="s">
        <v>527</v>
      </c>
      <c r="E263" s="355"/>
      <c r="F263" s="355"/>
    </row>
    <row r="264" spans="1:6">
      <c r="A264" s="352">
        <v>263</v>
      </c>
      <c r="B264" s="355">
        <v>649</v>
      </c>
      <c r="C264" s="356" t="s">
        <v>442</v>
      </c>
      <c r="D264" s="355" t="s">
        <v>122</v>
      </c>
      <c r="E264" s="355"/>
      <c r="F264" s="355"/>
    </row>
    <row r="265" spans="1:6">
      <c r="A265" s="352">
        <v>264</v>
      </c>
      <c r="B265" s="355">
        <v>649</v>
      </c>
      <c r="C265" s="356" t="s">
        <v>448</v>
      </c>
      <c r="D265" s="355" t="s">
        <v>122</v>
      </c>
      <c r="E265" s="355"/>
      <c r="F265" s="355"/>
    </row>
    <row r="266" spans="1:6">
      <c r="A266" s="352">
        <v>265</v>
      </c>
      <c r="B266" s="355">
        <v>649</v>
      </c>
      <c r="C266" s="356" t="s">
        <v>444</v>
      </c>
      <c r="D266" s="355" t="s">
        <v>79</v>
      </c>
      <c r="E266" s="355"/>
      <c r="F266" s="355"/>
    </row>
    <row r="267" spans="1:6">
      <c r="A267" s="352">
        <v>266</v>
      </c>
      <c r="B267" s="355">
        <v>649</v>
      </c>
      <c r="C267" s="356" t="s">
        <v>443</v>
      </c>
      <c r="D267" s="355" t="s">
        <v>79</v>
      </c>
      <c r="E267" s="355"/>
      <c r="F267" s="355"/>
    </row>
    <row r="268" spans="1:6">
      <c r="A268" s="352">
        <v>267</v>
      </c>
      <c r="B268" s="355">
        <v>649</v>
      </c>
      <c r="C268" s="356" t="s">
        <v>445</v>
      </c>
      <c r="D268" s="355" t="s">
        <v>79</v>
      </c>
      <c r="E268" s="355"/>
      <c r="F268" s="355"/>
    </row>
    <row r="269" spans="1:6">
      <c r="A269" s="352">
        <v>268</v>
      </c>
      <c r="B269" s="355">
        <v>649</v>
      </c>
      <c r="C269" s="356" t="s">
        <v>450</v>
      </c>
      <c r="D269" s="355" t="s">
        <v>527</v>
      </c>
      <c r="E269" s="355"/>
      <c r="F269" s="355"/>
    </row>
    <row r="270" spans="1:6">
      <c r="A270" s="352">
        <v>269</v>
      </c>
      <c r="B270" s="355">
        <v>829</v>
      </c>
      <c r="C270" s="356" t="s">
        <v>451</v>
      </c>
      <c r="D270" s="355" t="s">
        <v>526</v>
      </c>
      <c r="E270" s="355"/>
      <c r="F270" s="355"/>
    </row>
    <row r="271" spans="1:6">
      <c r="A271" s="352">
        <v>270</v>
      </c>
      <c r="B271" s="355">
        <v>829</v>
      </c>
      <c r="C271" s="356" t="s">
        <v>452</v>
      </c>
      <c r="D271" s="355" t="s">
        <v>526</v>
      </c>
      <c r="E271" s="355"/>
      <c r="F271" s="355"/>
    </row>
    <row r="272" spans="1:6" s="357" customFormat="1">
      <c r="A272" s="352">
        <v>271</v>
      </c>
      <c r="B272" s="355" t="s">
        <v>652</v>
      </c>
      <c r="C272" s="358" t="s">
        <v>438</v>
      </c>
      <c r="D272" s="359" t="s">
        <v>94</v>
      </c>
      <c r="E272" s="355" t="s">
        <v>621</v>
      </c>
      <c r="F272" s="355"/>
    </row>
    <row r="273" spans="1:6">
      <c r="A273" s="352">
        <v>272</v>
      </c>
      <c r="B273" s="355">
        <v>1033</v>
      </c>
      <c r="C273" s="358" t="s">
        <v>440</v>
      </c>
      <c r="D273" s="359" t="s">
        <v>122</v>
      </c>
      <c r="E273" s="355"/>
      <c r="F273" s="355"/>
    </row>
    <row r="274" spans="1:6">
      <c r="A274" s="352">
        <v>273</v>
      </c>
      <c r="B274" s="355">
        <v>1034</v>
      </c>
      <c r="C274" s="358" t="s">
        <v>454</v>
      </c>
      <c r="D274" s="359" t="s">
        <v>94</v>
      </c>
      <c r="E274" s="355"/>
      <c r="F274" s="355"/>
    </row>
    <row r="275" spans="1:6">
      <c r="A275" s="352">
        <v>274</v>
      </c>
      <c r="B275" s="355">
        <v>1034</v>
      </c>
      <c r="C275" s="358" t="s">
        <v>455</v>
      </c>
      <c r="D275" s="359" t="s">
        <v>94</v>
      </c>
      <c r="E275" s="355"/>
      <c r="F275" s="355"/>
    </row>
    <row r="276" spans="1:6">
      <c r="A276" s="352">
        <v>275</v>
      </c>
      <c r="B276" s="355">
        <v>1034</v>
      </c>
      <c r="C276" s="358" t="s">
        <v>456</v>
      </c>
      <c r="D276" s="359" t="s">
        <v>94</v>
      </c>
      <c r="E276" s="355"/>
      <c r="F276" s="355"/>
    </row>
    <row r="277" spans="1:6">
      <c r="A277" s="352">
        <v>276</v>
      </c>
      <c r="B277" s="355">
        <v>1034</v>
      </c>
      <c r="C277" s="358" t="s">
        <v>457</v>
      </c>
      <c r="D277" s="359" t="s">
        <v>94</v>
      </c>
      <c r="E277" s="355"/>
      <c r="F277" s="355"/>
    </row>
    <row r="278" spans="1:6">
      <c r="A278" s="352">
        <v>277</v>
      </c>
      <c r="B278" s="355">
        <v>1034</v>
      </c>
      <c r="C278" s="358" t="s">
        <v>459</v>
      </c>
      <c r="D278" s="359" t="s">
        <v>94</v>
      </c>
      <c r="E278" s="355"/>
      <c r="F278" s="355"/>
    </row>
    <row r="279" spans="1:6">
      <c r="A279" s="352">
        <v>278</v>
      </c>
      <c r="B279" s="355" t="s">
        <v>653</v>
      </c>
      <c r="C279" s="358" t="s">
        <v>453</v>
      </c>
      <c r="D279" s="359" t="s">
        <v>94</v>
      </c>
      <c r="E279" s="355" t="s">
        <v>621</v>
      </c>
      <c r="F279" s="355"/>
    </row>
    <row r="280" spans="1:6">
      <c r="A280" s="352">
        <v>279</v>
      </c>
      <c r="B280" s="371">
        <v>1114</v>
      </c>
      <c r="C280" s="358" t="s">
        <v>461</v>
      </c>
      <c r="D280" s="359" t="str">
        <f>VLOOKUP(C280,Защиты!$B$286:$C$357,2,0)</f>
        <v>850.007.12</v>
      </c>
      <c r="E280" s="355"/>
      <c r="F280" s="355"/>
    </row>
    <row r="281" spans="1:6">
      <c r="A281" s="352">
        <v>280</v>
      </c>
      <c r="B281" s="371">
        <v>1114</v>
      </c>
      <c r="C281" s="358" t="s">
        <v>462</v>
      </c>
      <c r="D281" s="359" t="str">
        <f>VLOOKUP(C281,Защиты!$B$286:$C$357,2,0)</f>
        <v>850.007.07</v>
      </c>
      <c r="E281" s="355"/>
      <c r="F281" s="355"/>
    </row>
    <row r="282" spans="1:6">
      <c r="A282" s="352">
        <v>281</v>
      </c>
      <c r="B282" s="371">
        <v>1114</v>
      </c>
      <c r="C282" s="358" t="s">
        <v>463</v>
      </c>
      <c r="D282" s="359" t="str">
        <f>VLOOKUP(C282,Защиты!$B$286:$C$357,2,0)</f>
        <v>850.007.07</v>
      </c>
      <c r="E282" s="355"/>
      <c r="F282" s="355"/>
    </row>
    <row r="283" spans="1:6">
      <c r="A283" s="352">
        <v>282</v>
      </c>
      <c r="B283" s="371">
        <v>1114</v>
      </c>
      <c r="C283" s="358" t="s">
        <v>465</v>
      </c>
      <c r="D283" s="359" t="str">
        <f>VLOOKUP(C283,Защиты!$B$286:$C$357,2,0)</f>
        <v>850.007.12</v>
      </c>
      <c r="E283" s="355"/>
      <c r="F283" s="355"/>
    </row>
    <row r="284" spans="1:6">
      <c r="A284" s="352">
        <v>283</v>
      </c>
      <c r="B284" s="371">
        <v>1114</v>
      </c>
      <c r="C284" s="358" t="s">
        <v>466</v>
      </c>
      <c r="D284" s="359" t="str">
        <f>VLOOKUP(C284,Защиты!$B$286:$C$357,2,0)</f>
        <v>850.007.12</v>
      </c>
      <c r="E284" s="355"/>
      <c r="F284" s="355"/>
    </row>
    <row r="285" spans="1:6">
      <c r="A285" s="352">
        <v>284</v>
      </c>
      <c r="B285" s="371">
        <v>1119</v>
      </c>
      <c r="C285" s="358" t="s">
        <v>464</v>
      </c>
      <c r="D285" s="359" t="str">
        <f>VLOOKUP(C285,Защиты!$B$286:$C$357,2,0)</f>
        <v>850.007.13</v>
      </c>
      <c r="E285" s="355"/>
      <c r="F285" s="355"/>
    </row>
    <row r="286" spans="1:6">
      <c r="A286" s="352">
        <v>285</v>
      </c>
      <c r="B286" s="355" t="s">
        <v>654</v>
      </c>
      <c r="C286" s="358" t="s">
        <v>460</v>
      </c>
      <c r="D286" s="359" t="str">
        <f>VLOOKUP(C286,Защиты!$B$286:$C$357,2,0)</f>
        <v>850.007.12</v>
      </c>
      <c r="E286" s="355" t="s">
        <v>621</v>
      </c>
      <c r="F286" s="355"/>
    </row>
    <row r="287" spans="1:6">
      <c r="A287" s="352">
        <v>286</v>
      </c>
      <c r="B287" s="371">
        <v>1295</v>
      </c>
      <c r="C287" s="358" t="s">
        <v>467</v>
      </c>
      <c r="D287" s="359" t="str">
        <f>VLOOKUP(C287,Защиты!$B$286:$C$357,2,0)</f>
        <v>850.007.06</v>
      </c>
      <c r="E287" s="355"/>
      <c r="F287" s="355"/>
    </row>
    <row r="288" spans="1:6">
      <c r="A288" s="352">
        <v>287</v>
      </c>
      <c r="B288" s="355">
        <v>130</v>
      </c>
      <c r="C288" s="358" t="str">
        <f>IF(Защиты!N322="да",Защиты!B322," ")</f>
        <v>Константинова Н.Д.</v>
      </c>
      <c r="D288" s="359" t="str">
        <f>IF(Защиты!N322="да",Защиты!C322," ")</f>
        <v>850.007.06</v>
      </c>
      <c r="E288" s="358"/>
      <c r="F288" s="358"/>
    </row>
    <row r="289" spans="1:6">
      <c r="A289" s="352">
        <v>288</v>
      </c>
      <c r="B289" s="371">
        <v>132</v>
      </c>
      <c r="C289" s="358" t="str">
        <f>IF(Защиты!N323="да",Защиты!B323," ")</f>
        <v>Легостаев Б.Л.</v>
      </c>
      <c r="D289" s="359" t="str">
        <f>IF(Защиты!N323="да",Защиты!C323," ")</f>
        <v>850.007.06</v>
      </c>
      <c r="E289" s="358"/>
      <c r="F289" s="358"/>
    </row>
    <row r="290" spans="1:6">
      <c r="A290" s="352">
        <v>289</v>
      </c>
      <c r="B290" s="371">
        <v>132</v>
      </c>
      <c r="C290" s="358" t="str">
        <f>IF(Защиты!N325="да",Защиты!B325," ")</f>
        <v xml:space="preserve"> </v>
      </c>
      <c r="D290" s="359" t="str">
        <f>IF(Защиты!N325="да",Защиты!C325," ")</f>
        <v xml:space="preserve"> </v>
      </c>
      <c r="E290" s="358"/>
      <c r="F290" s="358"/>
    </row>
    <row r="291" spans="1:6">
      <c r="A291" s="352">
        <v>290</v>
      </c>
      <c r="B291" s="371">
        <v>238</v>
      </c>
      <c r="C291" s="358" t="str">
        <f>IF(Защиты!N326="да",Защиты!B326," ")</f>
        <v>Бразгун Т.Е.</v>
      </c>
      <c r="D291" s="359" t="str">
        <f>IF(Защиты!N326="да",Защиты!C326," ")</f>
        <v>850.007.05</v>
      </c>
      <c r="E291" s="358"/>
      <c r="F291" s="355"/>
    </row>
    <row r="292" spans="1:6">
      <c r="A292" s="352">
        <v>291</v>
      </c>
      <c r="B292" s="371">
        <v>132</v>
      </c>
      <c r="C292" s="358" t="str">
        <f>IF(Защиты!N327="да",Защиты!B327," ")</f>
        <v>Казьмина Я.Е.</v>
      </c>
      <c r="D292" s="359" t="str">
        <f>IF(Защиты!N327="да",Защиты!C327," ")</f>
        <v>850.007.05</v>
      </c>
      <c r="E292" s="358"/>
      <c r="F292" s="355"/>
    </row>
    <row r="293" spans="1:6">
      <c r="A293" s="352">
        <v>292</v>
      </c>
      <c r="B293" s="371">
        <v>133</v>
      </c>
      <c r="C293" s="358" t="str">
        <f>IF(Защиты!N328="да",Защиты!B328," ")</f>
        <v>Шостак Е.В.</v>
      </c>
      <c r="D293" s="359" t="str">
        <f>IF(Защиты!N328="да",Защиты!C328," ")</f>
        <v>850.007.14</v>
      </c>
      <c r="E293" s="358"/>
      <c r="F293" s="358"/>
    </row>
    <row r="294" spans="1:6">
      <c r="A294" s="352">
        <v>293</v>
      </c>
      <c r="B294" s="371">
        <v>239</v>
      </c>
      <c r="C294" s="358" t="str">
        <f>IF(Защиты!N329="да",Защиты!B329," ")</f>
        <v>Агеева Н.С.</v>
      </c>
      <c r="D294" s="359" t="str">
        <f>IF(Защиты!N329="да",Защиты!C329," ")</f>
        <v>850.007.08</v>
      </c>
      <c r="E294" s="358"/>
      <c r="F294" s="355"/>
    </row>
    <row r="295" spans="1:6">
      <c r="A295" s="352">
        <v>294</v>
      </c>
      <c r="B295" s="371">
        <v>133</v>
      </c>
      <c r="C295" s="358" t="str">
        <f>IF(Защиты!N330="да",Защиты!B330," ")</f>
        <v>Черноусова А.О.</v>
      </c>
      <c r="D295" s="359" t="str">
        <f>IF(Защиты!N330="да",Защиты!C330," ")</f>
        <v>850.007.08</v>
      </c>
      <c r="E295" s="358"/>
      <c r="F295" s="355"/>
    </row>
    <row r="296" spans="1:6">
      <c r="A296" s="352">
        <v>295</v>
      </c>
      <c r="B296" s="371">
        <v>133</v>
      </c>
      <c r="C296" s="358" t="str">
        <f>IF(Защиты!N331="да",Защиты!B331," ")</f>
        <v>Семенченко Ю.И.</v>
      </c>
      <c r="D296" s="359" t="str">
        <f>IF(Защиты!N331="да",Защиты!C331," ")</f>
        <v>850.007.12</v>
      </c>
      <c r="E296" s="355"/>
      <c r="F296" s="355"/>
    </row>
    <row r="297" spans="1:6">
      <c r="A297" s="352">
        <v>296</v>
      </c>
      <c r="B297" s="372">
        <v>621</v>
      </c>
      <c r="C297" s="358" t="str">
        <f>IF(Защиты!N332="да",Защиты!B332," ")</f>
        <v>Крупенина М.Ю.</v>
      </c>
      <c r="D297" s="359" t="str">
        <f>IF(Защиты!N332="да",Защиты!C332," ")</f>
        <v>850.007.12</v>
      </c>
      <c r="E297" s="355"/>
      <c r="F297" s="355"/>
    </row>
    <row r="298" spans="1:6">
      <c r="A298" s="352">
        <v>297</v>
      </c>
      <c r="B298" s="372">
        <v>621</v>
      </c>
      <c r="C298" s="358" t="str">
        <f>IF(Защиты!N333="да",Защиты!B333," ")</f>
        <v>Громова Н.В.</v>
      </c>
      <c r="D298" s="359" t="str">
        <f>IF(Защиты!N333="да",Защиты!C333," ")</f>
        <v>850.007.12</v>
      </c>
      <c r="E298" s="355"/>
      <c r="F298" s="355"/>
    </row>
    <row r="299" spans="1:6">
      <c r="A299" s="352">
        <v>298</v>
      </c>
      <c r="B299" s="372">
        <v>793</v>
      </c>
      <c r="C299" s="358" t="str">
        <f>IF(Защиты!N334="да",Защиты!B334," ")</f>
        <v>Тищенко М.В.</v>
      </c>
      <c r="D299" s="359" t="str">
        <f>IF(Защиты!N334="да",Защиты!C334," ")</f>
        <v>850.007.12</v>
      </c>
      <c r="E299" s="355"/>
      <c r="F299" s="355"/>
    </row>
    <row r="300" spans="1:6">
      <c r="A300" s="352">
        <v>299</v>
      </c>
      <c r="B300" s="372">
        <v>793</v>
      </c>
      <c r="C300" s="358" t="str">
        <f>IF(Защиты!N335="да",Защиты!B335," ")</f>
        <v>Щукина М.С.</v>
      </c>
      <c r="D300" s="359" t="str">
        <f>IF(Защиты!N335="да",Защиты!C335," ")</f>
        <v>850.007.12</v>
      </c>
      <c r="E300" s="355"/>
      <c r="F300" s="355"/>
    </row>
    <row r="301" spans="1:6">
      <c r="A301" s="352">
        <v>300</v>
      </c>
      <c r="B301" s="372">
        <v>621</v>
      </c>
      <c r="C301" s="358" t="str">
        <f>IF(Защиты!N336="да",Защиты!B336," ")</f>
        <v>Зурабова Л.Р.</v>
      </c>
      <c r="D301" s="359" t="str">
        <f>IF(Защиты!N336="да",Защиты!C336," ")</f>
        <v>850.007.08</v>
      </c>
      <c r="E301" s="355"/>
      <c r="F301" s="355"/>
    </row>
    <row r="302" spans="1:6">
      <c r="A302" s="352">
        <v>301</v>
      </c>
      <c r="B302" s="372">
        <v>621</v>
      </c>
      <c r="C302" s="358" t="str">
        <f>IF(Защиты!N337="да",Защиты!B337," ")</f>
        <v>Попова К.А.</v>
      </c>
      <c r="D302" s="359" t="str">
        <f>IF(Защиты!N337="да",Защиты!C337," ")</f>
        <v>850.007.08</v>
      </c>
      <c r="E302" s="355"/>
      <c r="F302" s="355"/>
    </row>
    <row r="303" spans="1:6">
      <c r="A303" s="352">
        <v>302</v>
      </c>
      <c r="B303" s="372">
        <v>621</v>
      </c>
      <c r="C303" s="358" t="str">
        <f>IF(Защиты!N338="да",Защиты!B338," ")</f>
        <v>Балашов-Ескин К.М.</v>
      </c>
      <c r="D303" s="359" t="str">
        <f>IF(Защиты!N338="да",Защиты!C338," ")</f>
        <v>850.007.07</v>
      </c>
      <c r="E303" s="355"/>
      <c r="F303" s="355"/>
    </row>
    <row r="304" spans="1:6">
      <c r="A304" s="352">
        <v>303</v>
      </c>
      <c r="B304" s="372">
        <v>621</v>
      </c>
      <c r="C304" s="358" t="str">
        <f>IF(Защиты!N339="да",Защиты!B339," ")</f>
        <v>Виноградова О.Н.</v>
      </c>
      <c r="D304" s="359" t="str">
        <f>IF(Защиты!N339="да",Защиты!C339," ")</f>
        <v>850.007.07</v>
      </c>
      <c r="E304" s="355"/>
      <c r="F304" s="355"/>
    </row>
    <row r="305" spans="1:6">
      <c r="A305" s="352">
        <v>304</v>
      </c>
      <c r="B305" s="355">
        <v>793</v>
      </c>
      <c r="C305" s="358" t="str">
        <f>IF(Защиты!N340="да",Защиты!B340," ")</f>
        <v>Степанова Е.Н.</v>
      </c>
      <c r="D305" s="359" t="str">
        <f>IF(Защиты!N340="да",Защиты!C340," ")</f>
        <v>72.2.007.01</v>
      </c>
      <c r="E305" s="355"/>
      <c r="F305" s="355"/>
    </row>
    <row r="306" spans="1:6">
      <c r="A306" s="352">
        <v>305</v>
      </c>
      <c r="B306" s="355">
        <v>793</v>
      </c>
      <c r="C306" s="358" t="str">
        <f>IF(Защиты!N341="да",Защиты!B341," ")</f>
        <v>Красильникова П.Ю.</v>
      </c>
      <c r="D306" s="359" t="str">
        <f>IF(Защиты!N341="да",Защиты!C341," ")</f>
        <v>850.007.07</v>
      </c>
      <c r="E306" s="355"/>
      <c r="F306" s="355"/>
    </row>
    <row r="307" spans="1:6">
      <c r="A307" s="352">
        <v>306</v>
      </c>
      <c r="B307" s="355">
        <v>793</v>
      </c>
      <c r="C307" s="358" t="str">
        <f>IF(Защиты!N342="да",Защиты!B342," ")</f>
        <v>Тарасова М.С.</v>
      </c>
      <c r="D307" s="359" t="str">
        <f>IF(Защиты!N342="да",Защиты!C342," ")</f>
        <v>850.007.07</v>
      </c>
      <c r="E307" s="355"/>
      <c r="F307" s="355"/>
    </row>
    <row r="308" spans="1:6">
      <c r="A308" s="352">
        <v>307</v>
      </c>
      <c r="B308" s="355">
        <v>980</v>
      </c>
      <c r="C308" s="358" t="str">
        <f>IF(Защиты!N343="да",Защиты!B343," ")</f>
        <v>Заровняева С.С.</v>
      </c>
      <c r="D308" s="359" t="str">
        <f>IF(Защиты!N343="да",Защиты!C343," ")</f>
        <v>72.2.007.06</v>
      </c>
      <c r="E308" s="355"/>
      <c r="F308" s="355"/>
    </row>
    <row r="309" spans="1:6">
      <c r="A309" s="352">
        <v>308</v>
      </c>
      <c r="B309" s="355">
        <v>793</v>
      </c>
      <c r="C309" s="358" t="str">
        <f>IF(Защиты!N344="да",Защиты!B344," ")</f>
        <v>Страдова А.И.</v>
      </c>
      <c r="D309" s="359" t="str">
        <f>IF(Защиты!N344="да",Защиты!C344," ")</f>
        <v>72.2.007.06</v>
      </c>
      <c r="E309" s="355"/>
      <c r="F309" s="355"/>
    </row>
    <row r="310" spans="1:6">
      <c r="A310" s="352">
        <v>309</v>
      </c>
      <c r="B310" s="355">
        <v>793</v>
      </c>
      <c r="C310" s="358" t="str">
        <f>IF(Защиты!N345="да",Защиты!B345," ")</f>
        <v>Цуй Яньтао</v>
      </c>
      <c r="D310" s="359" t="str">
        <f>IF(Защиты!N345="да",Защиты!C345," ")</f>
        <v>850.007.13</v>
      </c>
      <c r="E310" s="355"/>
      <c r="F310" s="355"/>
    </row>
    <row r="311" spans="1:6">
      <c r="A311" s="352">
        <v>310</v>
      </c>
      <c r="B311" s="355">
        <v>793</v>
      </c>
      <c r="C311" s="358" t="str">
        <f>IF(Защиты!N346="да",Защиты!B346," ")</f>
        <v>Осадчая О.Н.</v>
      </c>
      <c r="D311" s="359" t="str">
        <f>IF(Защиты!N346="да",Защиты!C346," ")</f>
        <v>850.007.12</v>
      </c>
      <c r="E311" s="355"/>
      <c r="F311" s="355"/>
    </row>
    <row r="312" spans="1:6">
      <c r="A312" s="352">
        <v>311</v>
      </c>
      <c r="B312" s="355">
        <v>979</v>
      </c>
      <c r="C312" s="358" t="str">
        <f>IF(Защиты!N347="да",Защиты!B347," ")</f>
        <v>Яценко М.В.</v>
      </c>
      <c r="D312" s="359" t="str">
        <f>IF(Защиты!N347="да",Защиты!C347," ")</f>
        <v>850.007.12</v>
      </c>
      <c r="E312" s="355" t="s">
        <v>621</v>
      </c>
      <c r="F312" s="355"/>
    </row>
    <row r="313" spans="1:6">
      <c r="A313" s="352">
        <v>312</v>
      </c>
      <c r="B313" s="355">
        <v>1100</v>
      </c>
      <c r="C313" s="358" t="str">
        <f>IF(Защиты!N348="да",Защиты!B348," ")</f>
        <v>Мизгулина М.Н.</v>
      </c>
      <c r="D313" s="359" t="str">
        <f>IF(Защиты!N348="да",Защиты!C348," ")</f>
        <v>72.2.007.06</v>
      </c>
      <c r="E313" s="355"/>
      <c r="F313" s="355"/>
    </row>
    <row r="314" spans="1:6">
      <c r="A314" s="352">
        <v>313</v>
      </c>
      <c r="C314" s="373" t="s">
        <v>655</v>
      </c>
      <c r="D314" s="374" t="str">
        <f>IF(Защиты!N349="да",Защиты!C349," ")</f>
        <v xml:space="preserve"> </v>
      </c>
    </row>
    <row r="315" spans="1:6">
      <c r="A315" s="352">
        <v>314</v>
      </c>
      <c r="B315" s="355">
        <v>979</v>
      </c>
      <c r="C315" s="358" t="str">
        <f>IF(Защиты!N350="да",Защиты!B350," ")</f>
        <v>Карданова-Бирюкова К.С.</v>
      </c>
      <c r="D315" s="359" t="str">
        <f>IF(Защиты!N350="да",Защиты!C350," ")</f>
        <v>850.007.08</v>
      </c>
      <c r="E315" s="355" t="s">
        <v>621</v>
      </c>
      <c r="F315" s="355"/>
    </row>
    <row r="316" spans="1:6">
      <c r="A316" s="352">
        <v>315</v>
      </c>
      <c r="B316" s="355">
        <v>975</v>
      </c>
      <c r="C316" s="358" t="str">
        <f>IF(Защиты!N351="да",Защиты!B351," ")</f>
        <v>Никитина В.В.</v>
      </c>
      <c r="D316" s="359" t="str">
        <f>IF(Защиты!N351="да",Защиты!C351," ")</f>
        <v>850.007.08</v>
      </c>
      <c r="E316" s="355"/>
      <c r="F316" s="355"/>
    </row>
    <row r="317" spans="1:6">
      <c r="A317" s="352">
        <v>316</v>
      </c>
      <c r="B317" s="355">
        <v>1103</v>
      </c>
      <c r="C317" s="358" t="str">
        <f>IF(Защиты!N352="да",Защиты!B352," ")</f>
        <v>Данилова В.А.</v>
      </c>
      <c r="D317" s="359" t="str">
        <f>IF(Защиты!N352="да",Защиты!C352," ")</f>
        <v>850.007.12</v>
      </c>
      <c r="E317" s="355"/>
      <c r="F317" s="355"/>
    </row>
    <row r="318" spans="1:6">
      <c r="A318" s="352">
        <v>317</v>
      </c>
      <c r="B318" s="355">
        <v>1103</v>
      </c>
      <c r="C318" s="358" t="str">
        <f>IF(Защиты!N353="да",Защиты!B353," ")</f>
        <v>Парфененко Е.Н.</v>
      </c>
      <c r="D318" s="359" t="str">
        <f>IF(Защиты!N353="да",Защиты!C353," ")</f>
        <v>850.007.12</v>
      </c>
      <c r="E318" s="355"/>
      <c r="F318" s="355"/>
    </row>
    <row r="319" spans="1:6">
      <c r="A319" s="352">
        <v>318</v>
      </c>
      <c r="C319" s="373" t="str">
        <f>IF(Защиты!N354="да",Защиты!B354," ")</f>
        <v xml:space="preserve"> </v>
      </c>
      <c r="D319" s="374" t="str">
        <f>IF(Защиты!N354="да",Защиты!C354," ")</f>
        <v xml:space="preserve"> </v>
      </c>
      <c r="E319" s="352" t="s">
        <v>621</v>
      </c>
    </row>
    <row r="320" spans="1:6">
      <c r="A320" s="352">
        <v>319</v>
      </c>
      <c r="B320" s="355">
        <v>1441</v>
      </c>
      <c r="C320" s="358" t="str">
        <f>IF(Защиты!N355="да",Защиты!B355," ")</f>
        <v>Киреева О.А.</v>
      </c>
      <c r="D320" s="359" t="str">
        <f>IF(Защиты!N355="да",Защиты!C355," ")</f>
        <v>850.007.13</v>
      </c>
      <c r="E320" s="355"/>
      <c r="F320" s="355"/>
    </row>
    <row r="321" spans="1:6">
      <c r="A321" s="352">
        <v>320</v>
      </c>
      <c r="B321" s="355">
        <v>1441</v>
      </c>
      <c r="C321" s="358" t="str">
        <f>IF(Защиты!N356="да",Защиты!B356," ")</f>
        <v>Панкова Е.И.</v>
      </c>
      <c r="D321" s="359" t="str">
        <f>IF(Защиты!N356="да",Защиты!C356," ")</f>
        <v>850.007.13</v>
      </c>
      <c r="E321" s="355"/>
      <c r="F321" s="355"/>
    </row>
    <row r="322" spans="1:6">
      <c r="A322" s="352">
        <v>321</v>
      </c>
      <c r="B322" s="355">
        <v>1100</v>
      </c>
      <c r="C322" s="358" t="str">
        <f>IF(Защиты!N357="да",Защиты!B357," ")</f>
        <v>Балдин Д.С.</v>
      </c>
      <c r="D322" s="359" t="str">
        <f>IF(Защиты!N357="да",Защиты!C357," ")</f>
        <v>850.007.13</v>
      </c>
      <c r="E322" s="355"/>
      <c r="F322" s="355"/>
    </row>
    <row r="323" spans="1:6">
      <c r="A323" s="352">
        <v>322</v>
      </c>
      <c r="B323" s="355">
        <v>1102</v>
      </c>
      <c r="C323" s="358" t="str">
        <f>IF(Защиты!N358="да",Защиты!B358," ")</f>
        <v>Агаева В.Е.</v>
      </c>
      <c r="D323" s="359" t="str">
        <f>IF(Защиты!N358="да",Защиты!C358," ")</f>
        <v>72.2.007.02</v>
      </c>
      <c r="E323" s="355"/>
      <c r="F323" s="355"/>
    </row>
    <row r="324" spans="1:6">
      <c r="A324" s="352">
        <v>323</v>
      </c>
      <c r="B324" s="355">
        <v>1102</v>
      </c>
      <c r="C324" s="358" t="str">
        <f>IF(Защиты!N359="да",Защиты!B359," ")</f>
        <v>Кондрашова А.А.</v>
      </c>
      <c r="D324" s="359" t="str">
        <f>IF(Защиты!N359="да",Защиты!C359," ")</f>
        <v>72.2.007.02</v>
      </c>
      <c r="E324" s="355"/>
      <c r="F324" s="355"/>
    </row>
    <row r="325" spans="1:6">
      <c r="A325" s="352">
        <v>324</v>
      </c>
      <c r="B325" s="355">
        <v>1101</v>
      </c>
      <c r="C325" s="358" t="str">
        <f>IF(Защиты!N360="да",Защиты!B360," ")</f>
        <v>Гавриш А.Д.</v>
      </c>
      <c r="D325" s="359" t="str">
        <f>IF(Защиты!N360="да",Защиты!C360," ")</f>
        <v>850.007.12</v>
      </c>
      <c r="E325" s="355"/>
      <c r="F325" s="355"/>
    </row>
    <row r="326" spans="1:6">
      <c r="A326" s="352">
        <v>325</v>
      </c>
      <c r="B326" s="355">
        <v>1101</v>
      </c>
      <c r="C326" s="358" t="str">
        <f>IF(Защиты!N361="да",Защиты!B361," ")</f>
        <v>Любеева С.В.</v>
      </c>
      <c r="D326" s="359" t="str">
        <f>IF(Защиты!N361="да",Защиты!C361," ")</f>
        <v>850.007.12</v>
      </c>
      <c r="E326" s="355"/>
      <c r="F326" s="355"/>
    </row>
    <row r="327" spans="1:6">
      <c r="A327" s="352">
        <v>326</v>
      </c>
      <c r="B327" s="355">
        <v>1437</v>
      </c>
      <c r="C327" s="358" t="str">
        <f>IF(Защиты!N362="да",Защиты!B362," ")</f>
        <v>Алексеев А.В.</v>
      </c>
      <c r="D327" s="375" t="str">
        <f>IF(Защиты!N362="да",Защиты!C362," ")</f>
        <v>850.007.07</v>
      </c>
      <c r="E327" s="355" t="s">
        <v>621</v>
      </c>
      <c r="F327" s="355"/>
    </row>
    <row r="328" spans="1:6">
      <c r="A328" s="352">
        <v>327</v>
      </c>
      <c r="B328" s="355">
        <v>1438</v>
      </c>
      <c r="C328" s="358" t="str">
        <f>IF(Защиты!N363="да",Защиты!B363," ")</f>
        <v>Доронина И.М.</v>
      </c>
      <c r="D328" s="375" t="str">
        <f>IF(Защиты!N363="да",Защиты!C363," ")</f>
        <v>850.007.08</v>
      </c>
      <c r="E328" s="355"/>
      <c r="F328" s="355"/>
    </row>
    <row r="329" spans="1:6">
      <c r="A329" s="352">
        <v>328</v>
      </c>
      <c r="B329" s="355">
        <v>1438</v>
      </c>
      <c r="C329" s="358" t="str">
        <f>IF(Защиты!N364="да",Защиты!B364," ")</f>
        <v>Самородин Г.В.</v>
      </c>
      <c r="D329" s="375" t="str">
        <f>IF(Защиты!N364="да",Защиты!C364," ")</f>
        <v>850.007.08</v>
      </c>
      <c r="E329" s="355"/>
      <c r="F329" s="355"/>
    </row>
    <row r="330" spans="1:6">
      <c r="A330" s="352">
        <v>329</v>
      </c>
      <c r="B330" s="355">
        <v>1438</v>
      </c>
      <c r="C330" s="358" t="str">
        <f>IF(Защиты!N365="да",Защиты!B365," ")</f>
        <v>Соловьева А.А.</v>
      </c>
      <c r="D330" s="375" t="str">
        <f>IF(Защиты!N365="да",Защиты!C365," ")</f>
        <v>850.007.08</v>
      </c>
      <c r="E330" s="355"/>
      <c r="F330" s="355"/>
    </row>
    <row r="331" spans="1:6">
      <c r="A331" s="352">
        <v>330</v>
      </c>
      <c r="B331" s="355">
        <v>1441</v>
      </c>
      <c r="C331" s="358" t="str">
        <f>IF(Защиты!N366="да",Защиты!B366," ")</f>
        <v>Гарёва Т.А.</v>
      </c>
      <c r="D331" s="375" t="str">
        <f>IF(Защиты!N366="да",Защиты!C366," ")</f>
        <v>72.2.007.02</v>
      </c>
      <c r="E331" s="355"/>
      <c r="F331" s="355"/>
    </row>
    <row r="332" spans="1:6">
      <c r="A332" s="352">
        <v>331</v>
      </c>
      <c r="B332" s="355">
        <v>1441</v>
      </c>
      <c r="C332" s="358" t="str">
        <f>IF(Защиты!N367="да",Защиты!B367," ")</f>
        <v>Олешова В.В.</v>
      </c>
      <c r="D332" s="375" t="str">
        <f>IF(Защиты!N367="да",Защиты!C367," ")</f>
        <v>72.2.007.02</v>
      </c>
      <c r="E332" s="355"/>
      <c r="F332" s="355"/>
    </row>
    <row r="333" spans="1:6">
      <c r="A333" s="352">
        <v>332</v>
      </c>
      <c r="B333" s="355">
        <v>1438</v>
      </c>
      <c r="C333" s="358" t="str">
        <f>IF(Защиты!N368="да",Защиты!B368," ")</f>
        <v>Калятин И.С.</v>
      </c>
      <c r="D333" s="375" t="str">
        <f>IF(Защиты!N368="да",Защиты!C368," ")</f>
        <v>850.007.12</v>
      </c>
      <c r="E333" s="355"/>
      <c r="F333" s="355"/>
    </row>
    <row r="334" spans="1:6">
      <c r="A334" s="352">
        <v>333</v>
      </c>
      <c r="B334" s="355">
        <v>1438</v>
      </c>
      <c r="C334" s="358" t="str">
        <f>IF(Защиты!N369="да",Защиты!B369," ")</f>
        <v>Морозов И.В.</v>
      </c>
      <c r="D334" s="375" t="str">
        <f>IF(Защиты!N369="да",Защиты!C369," ")</f>
        <v>850.007.12</v>
      </c>
      <c r="E334" s="355"/>
      <c r="F334" s="355"/>
    </row>
    <row r="335" spans="1:6">
      <c r="A335" s="352">
        <v>334</v>
      </c>
      <c r="B335" s="355">
        <v>1441</v>
      </c>
      <c r="C335" s="358" t="str">
        <f>IF(Защиты!N370="да",Защиты!B370," ")</f>
        <v>Ань Жань</v>
      </c>
      <c r="D335" s="375" t="str">
        <f>IF(Защиты!N370="да",Защиты!C370," ")</f>
        <v>850.007.13</v>
      </c>
      <c r="E335" s="355"/>
      <c r="F335" s="355"/>
    </row>
    <row r="336" spans="1:6">
      <c r="A336" s="352">
        <v>335</v>
      </c>
      <c r="B336" s="355">
        <v>1441</v>
      </c>
      <c r="C336" s="358" t="str">
        <f>IF(Защиты!N371="да",Защиты!B371," ")</f>
        <v>Ма Сяо</v>
      </c>
      <c r="D336" s="375" t="str">
        <f>IF(Защиты!N371="да",Защиты!C371," ")</f>
        <v>850.007.13</v>
      </c>
      <c r="E336" s="355"/>
      <c r="F336" s="355"/>
    </row>
    <row r="337" spans="1:6">
      <c r="A337" s="352">
        <v>336</v>
      </c>
      <c r="B337" s="355">
        <v>1441</v>
      </c>
      <c r="C337" s="358" t="str">
        <f>IF(Защиты!N372="да",Защиты!B372," ")</f>
        <v>Сун Бо</v>
      </c>
      <c r="D337" s="375" t="str">
        <f>IF(Защиты!N372="да",Защиты!C372," ")</f>
        <v>850.007.13</v>
      </c>
      <c r="E337" s="355"/>
      <c r="F337" s="355"/>
    </row>
    <row r="338" spans="1:6">
      <c r="A338" s="352">
        <v>337</v>
      </c>
      <c r="B338" s="355">
        <v>1441</v>
      </c>
      <c r="C338" s="358" t="str">
        <f>IF(Защиты!N373="да",Защиты!B373," ")</f>
        <v>Матвеева В.А.</v>
      </c>
      <c r="D338" s="375" t="str">
        <f>IF(Защиты!N373="да",Защиты!C373," ")</f>
        <v>72.2.007.01</v>
      </c>
      <c r="E338" s="355"/>
      <c r="F338" s="355"/>
    </row>
    <row r="339" spans="1:6">
      <c r="A339" s="352">
        <v>338</v>
      </c>
      <c r="B339" s="376">
        <v>355</v>
      </c>
      <c r="C339" s="377" t="str">
        <f>IF(Защиты!N374="да",Защиты!B374," ")</f>
        <v>Ивашинина Н.С.</v>
      </c>
      <c r="D339" s="375" t="str">
        <f>IF(Защиты!N374="да",Защиты!C374," ")</f>
        <v>850.007.07</v>
      </c>
      <c r="E339" s="376"/>
      <c r="F339" s="376"/>
    </row>
    <row r="340" spans="1:6">
      <c r="A340" s="352">
        <v>339</v>
      </c>
      <c r="B340" s="376">
        <v>355</v>
      </c>
      <c r="C340" s="377" t="str">
        <f>IF(Защиты!N375="да",Защиты!B375," ")</f>
        <v>Микурова П.А.</v>
      </c>
      <c r="D340" s="375" t="str">
        <f>IF(Защиты!N375="да",Защиты!C375," ")</f>
        <v>850.007.07</v>
      </c>
      <c r="E340" s="376"/>
      <c r="F340" s="376"/>
    </row>
    <row r="341" spans="1:6">
      <c r="A341" s="352">
        <v>340</v>
      </c>
      <c r="B341" s="376">
        <v>419</v>
      </c>
      <c r="C341" s="377" t="str">
        <f>IF(Защиты!N376="да",Защиты!B376," ")</f>
        <v>Аверина М.А.</v>
      </c>
      <c r="D341" s="375" t="str">
        <f>IF(Защиты!N376="да",Защиты!C376," ")</f>
        <v>850.007.07</v>
      </c>
      <c r="E341" s="376"/>
      <c r="F341" s="376"/>
    </row>
    <row r="342" spans="1:6">
      <c r="A342" s="352">
        <v>341</v>
      </c>
      <c r="B342" s="355">
        <v>1892</v>
      </c>
      <c r="C342" s="358" t="str">
        <f>IF(Защиты!N377="да",Защиты!B377," ")</f>
        <v>Кирдяева О.И.</v>
      </c>
      <c r="D342" s="359" t="str">
        <f>IF(Защиты!N377="да",Защиты!C377," ")</f>
        <v>850.007.12</v>
      </c>
      <c r="E342" s="355"/>
      <c r="F342" s="355"/>
    </row>
    <row r="343" spans="1:6">
      <c r="A343" s="352">
        <v>342</v>
      </c>
      <c r="B343" s="355">
        <v>1892</v>
      </c>
      <c r="C343" s="358" t="str">
        <f>IF(Защиты!N378="да",Защиты!B378," ")</f>
        <v>Руденко Т.И.</v>
      </c>
      <c r="D343" s="359" t="str">
        <f>IF(Защиты!N378="да",Защиты!C378," ")</f>
        <v>850.007.12</v>
      </c>
      <c r="E343" s="355"/>
      <c r="F343" s="355"/>
    </row>
    <row r="344" spans="1:6">
      <c r="A344" s="352">
        <v>343</v>
      </c>
      <c r="B344" s="355">
        <v>1892</v>
      </c>
      <c r="C344" s="358" t="str">
        <f>IF(Защиты!N379="да",Защиты!B379," ")</f>
        <v>Цораева О.И</v>
      </c>
      <c r="D344" s="359" t="str">
        <f>IF(Защиты!N379="да",Защиты!C379," ")</f>
        <v>850.007.12</v>
      </c>
      <c r="E344" s="355"/>
      <c r="F344" s="355"/>
    </row>
    <row r="345" spans="1:6">
      <c r="A345" s="352">
        <v>344</v>
      </c>
      <c r="B345" s="376">
        <v>355</v>
      </c>
      <c r="C345" s="377" t="str">
        <f>IF(Защиты!N380="да",Защиты!B380," ")</f>
        <v>Васильева К.Н.</v>
      </c>
      <c r="D345" s="375" t="str">
        <f>IF(Защиты!N380="да",Защиты!C380," ")</f>
        <v>850.007.07</v>
      </c>
      <c r="E345" s="376"/>
      <c r="F345" s="376"/>
    </row>
    <row r="346" spans="1:6">
      <c r="A346" s="352">
        <v>345</v>
      </c>
      <c r="B346" s="376">
        <v>355</v>
      </c>
      <c r="C346" s="377" t="str">
        <f>IF(Защиты!N381="да",Защиты!B381," ")</f>
        <v>Малинская Т.В.</v>
      </c>
      <c r="D346" s="375" t="str">
        <f>IF(Защиты!N381="да",Защиты!C381," ")</f>
        <v>850.007.07</v>
      </c>
      <c r="E346" s="376"/>
      <c r="F346" s="376"/>
    </row>
    <row r="347" spans="1:6">
      <c r="A347" s="352">
        <v>346</v>
      </c>
      <c r="B347" s="376">
        <v>355</v>
      </c>
      <c r="C347" s="377" t="str">
        <f>IF(Защиты!N382="да",Защиты!B382," ")</f>
        <v>Лукъянчикова О.С.</v>
      </c>
      <c r="D347" s="375" t="str">
        <f>IF(Защиты!N382="да",Защиты!C382," ")</f>
        <v>850.007.07</v>
      </c>
      <c r="E347" s="376"/>
      <c r="F347" s="376"/>
    </row>
    <row r="348" spans="1:6">
      <c r="A348" s="352">
        <v>347</v>
      </c>
      <c r="B348" s="355">
        <v>1894</v>
      </c>
      <c r="C348" s="358" t="str">
        <f>IF(Защиты!N383="да",Защиты!B383," ")</f>
        <v>Недельницына У.В.</v>
      </c>
      <c r="D348" s="359" t="str">
        <f>IF(Защиты!N383="да",Защиты!C383," ")</f>
        <v>850.007.13</v>
      </c>
      <c r="E348" s="355"/>
      <c r="F348" s="355"/>
    </row>
    <row r="349" spans="1:6">
      <c r="A349" s="352">
        <v>348</v>
      </c>
      <c r="B349" s="355">
        <v>1894</v>
      </c>
      <c r="C349" s="358" t="str">
        <f>IF(Защиты!N384="да",Защиты!B384," ")</f>
        <v>Фурсова П.В.</v>
      </c>
      <c r="D349" s="359" t="str">
        <f>IF(Защиты!N384="да",Защиты!C384," ")</f>
        <v>850.007.13</v>
      </c>
      <c r="E349" s="355"/>
      <c r="F349" s="355"/>
    </row>
    <row r="350" spans="1:6">
      <c r="A350" s="352">
        <v>349</v>
      </c>
      <c r="B350" s="355">
        <v>660</v>
      </c>
      <c r="C350" s="358" t="str">
        <f>IF(Защиты!N385="да",Защиты!B385," ")</f>
        <v>Мануйлова В.В.</v>
      </c>
      <c r="D350" s="375" t="str">
        <f>IF(Защиты!N385="да",Защиты!C385," ")</f>
        <v>72.2.007.02</v>
      </c>
      <c r="E350" s="355" t="s">
        <v>621</v>
      </c>
      <c r="F350" s="355"/>
    </row>
    <row r="351" spans="1:6">
      <c r="A351" s="352">
        <v>350</v>
      </c>
      <c r="B351" s="355">
        <v>1021</v>
      </c>
      <c r="C351" s="358" t="str">
        <f>IF(Защиты!N386="да",Защиты!B386," ")</f>
        <v>Донская Н.А.</v>
      </c>
      <c r="D351" s="359" t="str">
        <f>IF(Защиты!N386="да",Защиты!C386," ")</f>
        <v>72.2.007.06</v>
      </c>
      <c r="E351" s="355"/>
      <c r="F351" s="355"/>
    </row>
    <row r="352" spans="1:6">
      <c r="A352" s="352">
        <v>351</v>
      </c>
      <c r="B352" s="355">
        <v>260</v>
      </c>
      <c r="C352" s="358" t="str">
        <f>IF(Защиты!N387="да",Защиты!B387," ")</f>
        <v>Калинин О.И.</v>
      </c>
      <c r="D352" s="375" t="str">
        <f>IF(Защиты!N387="да",Защиты!C387," ")</f>
        <v>850.007.08</v>
      </c>
      <c r="E352" s="355" t="s">
        <v>621</v>
      </c>
      <c r="F352" s="355"/>
    </row>
    <row r="353" spans="1:6">
      <c r="A353" s="352">
        <v>352</v>
      </c>
      <c r="B353" s="355">
        <v>260</v>
      </c>
      <c r="C353" s="358" t="str">
        <f>IF(Защиты!N388="да",Защиты!B388," ")</f>
        <v>Водяницкая А.А.</v>
      </c>
      <c r="D353" s="375" t="str">
        <f>IF(Защиты!N388="да",Защиты!C388," ")</f>
        <v>850.007.08</v>
      </c>
      <c r="E353" s="355" t="s">
        <v>621</v>
      </c>
      <c r="F353" s="355"/>
    </row>
    <row r="354" spans="1:6">
      <c r="A354" s="352">
        <v>353</v>
      </c>
      <c r="B354" s="355">
        <v>779</v>
      </c>
      <c r="C354" s="358" t="str">
        <f>IF(Защиты!N389="да",Защиты!B389," ")</f>
        <v>Бутурлова В.В.</v>
      </c>
      <c r="D354" s="359" t="str">
        <f>IF(Защиты!N389="да",Защиты!C389," ")</f>
        <v>72.2.007.06</v>
      </c>
      <c r="E354" s="355"/>
      <c r="F354" s="355"/>
    </row>
    <row r="355" spans="1:6">
      <c r="A355" s="352">
        <v>354</v>
      </c>
      <c r="B355" s="355">
        <v>779</v>
      </c>
      <c r="C355" s="358" t="str">
        <f>IF(Защиты!N390="да",Защиты!B390," ")</f>
        <v>Кирилловых А.А.</v>
      </c>
      <c r="D355" s="359" t="str">
        <f>IF(Защиты!N390="да",Защиты!C390," ")</f>
        <v>72.2.007.06</v>
      </c>
      <c r="E355" s="355"/>
      <c r="F355" s="355"/>
    </row>
    <row r="356" spans="1:6">
      <c r="A356" s="352">
        <v>355</v>
      </c>
      <c r="B356" s="355">
        <v>779</v>
      </c>
      <c r="C356" s="358" t="str">
        <f>IF(Защиты!N391="да",Защиты!B391," ")</f>
        <v>Вишневецкая Н.В.</v>
      </c>
      <c r="D356" s="359" t="str">
        <f>IF(Защиты!N391="да",Защиты!C391," ")</f>
        <v>72.2.007.06</v>
      </c>
      <c r="E356" s="355"/>
      <c r="F356" s="355"/>
    </row>
    <row r="357" spans="1:6">
      <c r="A357" s="352">
        <v>356</v>
      </c>
      <c r="B357" s="355">
        <v>779</v>
      </c>
      <c r="C357" s="358" t="str">
        <f>IF(Защиты!N392="да",Защиты!B392," ")</f>
        <v>Солянко Е.А.</v>
      </c>
      <c r="D357" s="359" t="str">
        <f>IF(Защиты!N392="да",Защиты!C392," ")</f>
        <v>72.2.007.06</v>
      </c>
      <c r="E357" s="355"/>
      <c r="F357" s="355"/>
    </row>
    <row r="358" spans="1:6">
      <c r="A358" s="352">
        <v>357</v>
      </c>
      <c r="B358" s="355">
        <v>1018</v>
      </c>
      <c r="C358" s="358" t="str">
        <f>IF(Защиты!N393="да",Защиты!B393," ")</f>
        <v>Устинов О.А.</v>
      </c>
      <c r="D358" s="375" t="str">
        <f>IF(Защиты!N393="да",Защиты!C393," ")</f>
        <v>72.2.007.05</v>
      </c>
      <c r="E358" s="355" t="s">
        <v>621</v>
      </c>
      <c r="F358" s="355"/>
    </row>
    <row r="359" spans="1:6">
      <c r="A359" s="352">
        <v>358</v>
      </c>
      <c r="B359" s="355">
        <v>1569</v>
      </c>
      <c r="C359" s="358" t="s">
        <v>569</v>
      </c>
      <c r="D359" s="359" t="s">
        <v>114</v>
      </c>
      <c r="E359" s="355"/>
      <c r="F359" s="355"/>
    </row>
    <row r="360" spans="1:6">
      <c r="A360" s="352">
        <v>359</v>
      </c>
      <c r="C360" s="373" t="str">
        <f>IF(Защиты!N25="да",Защиты!B25," ")</f>
        <v xml:space="preserve"> </v>
      </c>
      <c r="D360" s="374" t="str">
        <f>IF(Защиты!N25="да",Защиты!C25," ")</f>
        <v xml:space="preserve"> </v>
      </c>
    </row>
    <row r="361" spans="1:6">
      <c r="A361" s="352">
        <v>360</v>
      </c>
      <c r="C361" s="373" t="str">
        <f>IF(Защиты!N396="да",Защиты!B396," ")</f>
        <v xml:space="preserve"> </v>
      </c>
      <c r="D361" s="374" t="str">
        <f>IF(Защиты!N396="да",Защиты!C396," ")</f>
        <v xml:space="preserve"> </v>
      </c>
    </row>
    <row r="362" spans="1:6">
      <c r="A362" s="352">
        <v>361</v>
      </c>
      <c r="C362" s="373" t="str">
        <f>IF(Защиты!N397="да",Защиты!B397," ")</f>
        <v xml:space="preserve"> </v>
      </c>
      <c r="D362" s="374" t="str">
        <f>IF(Защиты!N397="да",Защиты!C397," ")</f>
        <v xml:space="preserve"> </v>
      </c>
    </row>
    <row r="363" spans="1:6">
      <c r="A363" s="352">
        <v>362</v>
      </c>
      <c r="C363" s="373" t="str">
        <f>IF(Защиты!N398="да",Защиты!B398," ")</f>
        <v xml:space="preserve"> </v>
      </c>
      <c r="D363" s="374" t="str">
        <f>IF(Защиты!N398="да",Защиты!C398," ")</f>
        <v xml:space="preserve"> </v>
      </c>
    </row>
    <row r="364" spans="1:6">
      <c r="A364" s="352">
        <v>363</v>
      </c>
      <c r="C364" s="373" t="str">
        <f>IF(Защиты!N26="да",Защиты!B26," ")</f>
        <v xml:space="preserve"> </v>
      </c>
      <c r="D364" s="374" t="str">
        <f>IF(Защиты!N26="да",Защиты!C26," ")</f>
        <v xml:space="preserve"> </v>
      </c>
    </row>
    <row r="365" spans="1:6">
      <c r="A365" s="352">
        <v>364</v>
      </c>
      <c r="C365" s="373" t="str">
        <f>IF(Защиты!N399="да",Защиты!B399," ")</f>
        <v xml:space="preserve"> </v>
      </c>
      <c r="D365" s="374" t="str">
        <f>IF(Защиты!N399="да",Защиты!C399," ")</f>
        <v xml:space="preserve"> </v>
      </c>
    </row>
    <row r="366" spans="1:6">
      <c r="A366" s="352">
        <v>365</v>
      </c>
      <c r="C366" s="373" t="str">
        <f>IF(Защиты!N400="да",Защиты!B400," ")</f>
        <v xml:space="preserve"> </v>
      </c>
      <c r="D366" s="374" t="str">
        <f>IF(Защиты!N400="да",Защиты!C400," ")</f>
        <v xml:space="preserve"> </v>
      </c>
    </row>
    <row r="367" spans="1:6">
      <c r="A367" s="352">
        <v>366</v>
      </c>
      <c r="C367" s="373" t="str">
        <f>IF(Защиты!N401="да",Защиты!B401," ")</f>
        <v xml:space="preserve"> </v>
      </c>
      <c r="D367" s="374" t="str">
        <f>IF(Защиты!N401="да",Защиты!C401," ")</f>
        <v xml:space="preserve"> </v>
      </c>
    </row>
    <row r="368" spans="1:6">
      <c r="A368" s="352">
        <v>367</v>
      </c>
      <c r="C368" s="373" t="str">
        <f>IF(Защиты!N402="да",Защиты!B402," ")</f>
        <v xml:space="preserve"> </v>
      </c>
      <c r="D368" s="374" t="str">
        <f>IF(Защиты!N402="да",Защиты!C402," ")</f>
        <v xml:space="preserve"> </v>
      </c>
    </row>
    <row r="369" spans="1:4">
      <c r="A369" s="352">
        <v>368</v>
      </c>
      <c r="C369" s="373" t="str">
        <f>IF(Защиты!N403="да",Защиты!B403," ")</f>
        <v xml:space="preserve"> </v>
      </c>
      <c r="D369" s="374" t="str">
        <f>IF(Защиты!N403="да",Защиты!C403," ")</f>
        <v xml:space="preserve"> </v>
      </c>
    </row>
    <row r="370" spans="1:4">
      <c r="A370" s="352">
        <v>369</v>
      </c>
      <c r="C370" s="373" t="str">
        <f>IF(Защиты!N404="да",Защиты!B404," ")</f>
        <v xml:space="preserve"> </v>
      </c>
      <c r="D370" s="374" t="str">
        <f>IF(Защиты!N404="да",Защиты!D404," ")</f>
        <v xml:space="preserve"> </v>
      </c>
    </row>
    <row r="371" spans="1:4">
      <c r="A371" s="352">
        <v>370</v>
      </c>
      <c r="C371" s="373" t="str">
        <f>IF(Защиты!N405="да",Защиты!B405," ")</f>
        <v xml:space="preserve"> </v>
      </c>
      <c r="D371" s="374" t="str">
        <f>IF(Защиты!N405="да",Защиты!C405," ")</f>
        <v xml:space="preserve"> </v>
      </c>
    </row>
    <row r="372" spans="1:4">
      <c r="A372" s="352">
        <v>371</v>
      </c>
      <c r="C372" s="373" t="e">
        <f>IF(Защиты!#REF!="да",Защиты!#REF!," ")</f>
        <v>#REF!</v>
      </c>
      <c r="D372" s="374" t="e">
        <f>IF(Защиты!#REF!="да",Защиты!#REF!," ")</f>
        <v>#REF!</v>
      </c>
    </row>
    <row r="373" spans="1:4">
      <c r="A373" s="352">
        <v>372</v>
      </c>
      <c r="C373" s="373" t="str">
        <f>IF(Защиты!N406="да",Защиты!B406," ")</f>
        <v xml:space="preserve"> </v>
      </c>
      <c r="D373" s="374" t="str">
        <f>IF(Защиты!N406="да",Защиты!C406," ")</f>
        <v xml:space="preserve"> </v>
      </c>
    </row>
    <row r="374" spans="1:4">
      <c r="A374" s="352">
        <v>373</v>
      </c>
      <c r="C374" s="373" t="str">
        <f>IF(Защиты!N407="да",Защиты!B407," ")</f>
        <v xml:space="preserve"> </v>
      </c>
      <c r="D374" s="374" t="str">
        <f>IF(Защиты!N407="да",Защиты!C407," ")</f>
        <v xml:space="preserve"> </v>
      </c>
    </row>
    <row r="375" spans="1:4">
      <c r="A375" s="352">
        <v>374</v>
      </c>
      <c r="C375" s="373" t="str">
        <f>IF(Защиты!N409="да",Защиты!B409," ")</f>
        <v xml:space="preserve"> </v>
      </c>
      <c r="D375" s="374" t="str">
        <f>IF(Защиты!N409="да",Защиты!C409," ")</f>
        <v xml:space="preserve"> </v>
      </c>
    </row>
    <row r="376" spans="1:4">
      <c r="A376" s="352">
        <v>375</v>
      </c>
      <c r="C376" s="373" t="str">
        <f>IF(Защиты!N411="да",Защиты!B411," ")</f>
        <v xml:space="preserve"> </v>
      </c>
      <c r="D376" s="374" t="str">
        <f>IF(Защиты!N411="да",Защиты!C411," ")</f>
        <v xml:space="preserve"> </v>
      </c>
    </row>
    <row r="377" spans="1:4">
      <c r="A377" s="352">
        <v>376</v>
      </c>
      <c r="C377" s="373" t="str">
        <f>IF(Защиты!N413="да",Защиты!B413," ")</f>
        <v xml:space="preserve"> </v>
      </c>
      <c r="D377" s="374" t="str">
        <f>IF(Защиты!N413="да",Защиты!C413," ")</f>
        <v xml:space="preserve"> </v>
      </c>
    </row>
    <row r="378" spans="1:4">
      <c r="A378" s="352">
        <v>377</v>
      </c>
      <c r="C378" s="373" t="str">
        <f>IF(Защиты!N414="да",Защиты!B414," ")</f>
        <v xml:space="preserve"> </v>
      </c>
      <c r="D378" s="374" t="str">
        <f>IF(Защиты!N414="да",Защиты!C414," ")</f>
        <v xml:space="preserve"> </v>
      </c>
    </row>
    <row r="379" spans="1:4">
      <c r="A379" s="352">
        <v>378</v>
      </c>
      <c r="C379" s="373" t="str">
        <f>IF(Защиты!N415="да",Защиты!B415," ")</f>
        <v xml:space="preserve"> </v>
      </c>
      <c r="D379" s="374" t="str">
        <f>IF(Защиты!N415="да",Защиты!C415," ")</f>
        <v xml:space="preserve"> </v>
      </c>
    </row>
    <row r="380" spans="1:4">
      <c r="A380" s="352">
        <v>379</v>
      </c>
      <c r="C380" s="373" t="str">
        <f>IF(Защиты!N416="да",Защиты!B416," ")</f>
        <v xml:space="preserve"> </v>
      </c>
      <c r="D380" s="374" t="str">
        <f>IF(Защиты!N416="да",Защиты!C416," ")</f>
        <v xml:space="preserve"> </v>
      </c>
    </row>
    <row r="381" spans="1:4">
      <c r="A381" s="352">
        <v>380</v>
      </c>
      <c r="C381" s="373" t="str">
        <f>IF(Защиты!N417="да",Защиты!B417," ")</f>
        <v xml:space="preserve"> </v>
      </c>
      <c r="D381" s="374" t="str">
        <f>IF(Защиты!N417="да",Защиты!C417," ")</f>
        <v xml:space="preserve"> </v>
      </c>
    </row>
    <row r="382" spans="1:4">
      <c r="A382" s="352">
        <v>381</v>
      </c>
      <c r="C382" s="373" t="str">
        <f>IF(Защиты!N418="да",Защиты!B418," ")</f>
        <v xml:space="preserve"> </v>
      </c>
      <c r="D382" s="374" t="str">
        <f>IF(Защиты!N418="да",Защиты!C418," ")</f>
        <v xml:space="preserve"> </v>
      </c>
    </row>
    <row r="383" spans="1:4">
      <c r="A383" s="352">
        <v>382</v>
      </c>
      <c r="C383" s="373" t="str">
        <f>IF(Защиты!N419="да",Защиты!B419," ")</f>
        <v xml:space="preserve"> </v>
      </c>
      <c r="D383" s="374" t="str">
        <f>IF(Защиты!N419="да",Защиты!C419," ")</f>
        <v xml:space="preserve"> </v>
      </c>
    </row>
    <row r="384" spans="1:4">
      <c r="A384" s="352">
        <v>383</v>
      </c>
      <c r="C384" s="373" t="str">
        <f>IF(Защиты!N420="да",Защиты!B420," ")</f>
        <v xml:space="preserve"> </v>
      </c>
      <c r="D384" s="374" t="str">
        <f>IF(Защиты!N420="да",Защиты!C420," ")</f>
        <v xml:space="preserve"> </v>
      </c>
    </row>
    <row r="385" spans="1:4">
      <c r="A385" s="352">
        <v>384</v>
      </c>
      <c r="C385" s="373" t="str">
        <f>IF(Защиты!N421="да",Защиты!B421," ")</f>
        <v xml:space="preserve"> </v>
      </c>
      <c r="D385" s="374" t="str">
        <f>IF(Защиты!N421="да",Защиты!C421," ")</f>
        <v xml:space="preserve"> </v>
      </c>
    </row>
    <row r="386" spans="1:4">
      <c r="A386" s="352">
        <v>385</v>
      </c>
      <c r="C386" s="373" t="str">
        <f>IF(Защиты!N422="да",Защиты!B422," ")</f>
        <v xml:space="preserve"> </v>
      </c>
      <c r="D386" s="374" t="str">
        <f>IF(Защиты!N422="да",Защиты!C422," ")</f>
        <v xml:space="preserve"> </v>
      </c>
    </row>
    <row r="387" spans="1:4">
      <c r="A387" s="352">
        <v>386</v>
      </c>
      <c r="C387" s="373" t="str">
        <f>IF(Защиты!N423="да",Защиты!B423," ")</f>
        <v xml:space="preserve"> </v>
      </c>
      <c r="D387" s="374" t="str">
        <f>IF(Защиты!N423="да",Защиты!C423," ")</f>
        <v xml:space="preserve"> </v>
      </c>
    </row>
    <row r="388" spans="1:4">
      <c r="A388" s="352">
        <v>387</v>
      </c>
      <c r="C388" s="373" t="str">
        <f>IF(Защиты!N424="да",Защиты!B424," ")</f>
        <v xml:space="preserve"> </v>
      </c>
      <c r="D388" s="374" t="str">
        <f>IF(Защиты!N424="да",Защиты!C424," ")</f>
        <v xml:space="preserve"> </v>
      </c>
    </row>
    <row r="389" spans="1:4">
      <c r="A389" s="352">
        <v>388</v>
      </c>
      <c r="C389" s="373" t="str">
        <f>IF(Защиты!N425="да",Защиты!B425," ")</f>
        <v xml:space="preserve"> </v>
      </c>
      <c r="D389" s="374" t="str">
        <f>IF(Защиты!N425="да",Защиты!C425," ")</f>
        <v xml:space="preserve"> </v>
      </c>
    </row>
    <row r="390" spans="1:4">
      <c r="A390" s="352">
        <v>389</v>
      </c>
      <c r="C390" s="373" t="str">
        <f>IF(Защиты!N426="да",Защиты!B426," ")</f>
        <v xml:space="preserve"> </v>
      </c>
      <c r="D390" s="374" t="str">
        <f>IF(Защиты!N426="да",Защиты!C426," ")</f>
        <v xml:space="preserve"> </v>
      </c>
    </row>
    <row r="391" spans="1:4">
      <c r="A391" s="352">
        <v>390</v>
      </c>
      <c r="C391" s="373" t="str">
        <f>IF(Защиты!N430="да",Защиты!B430," ")</f>
        <v xml:space="preserve"> </v>
      </c>
      <c r="D391" s="374" t="str">
        <f>IF(Защиты!N430="да",Защиты!C430," ")</f>
        <v xml:space="preserve"> </v>
      </c>
    </row>
    <row r="392" spans="1:4">
      <c r="A392" s="352">
        <v>391</v>
      </c>
      <c r="C392" s="373" t="str">
        <f>IF(Защиты!N431="да",Защиты!B431," ")</f>
        <v xml:space="preserve"> </v>
      </c>
      <c r="D392" s="374" t="str">
        <f>IF(Защиты!N431="да",Защиты!C431," ")</f>
        <v xml:space="preserve"> </v>
      </c>
    </row>
    <row r="393" spans="1:4">
      <c r="A393" s="352">
        <v>392</v>
      </c>
      <c r="C393" s="373" t="str">
        <f>IF(Защиты!N432="да",Защиты!B432," ")</f>
        <v xml:space="preserve"> </v>
      </c>
      <c r="D393" s="374" t="str">
        <f>IF(Защиты!N432="да",Защиты!C432," ")</f>
        <v xml:space="preserve"> </v>
      </c>
    </row>
    <row r="394" spans="1:4">
      <c r="A394" s="352">
        <v>393</v>
      </c>
      <c r="C394" s="373" t="str">
        <f>IF(Защиты!N433="да",Защиты!B433," ")</f>
        <v xml:space="preserve"> </v>
      </c>
      <c r="D394" s="374" t="str">
        <f>IF(Защиты!N433="да",Защиты!C433," ")</f>
        <v xml:space="preserve"> </v>
      </c>
    </row>
    <row r="395" spans="1:4">
      <c r="A395" s="352">
        <v>394</v>
      </c>
      <c r="C395" s="373" t="str">
        <f>IF(Защиты!N434="да",Защиты!B434," ")</f>
        <v xml:space="preserve"> </v>
      </c>
      <c r="D395" s="374" t="str">
        <f>IF(Защиты!N434="да",Защиты!C434," ")</f>
        <v xml:space="preserve"> </v>
      </c>
    </row>
    <row r="396" spans="1:4">
      <c r="A396" s="352">
        <v>395</v>
      </c>
      <c r="C396" s="373" t="str">
        <f>IF(Защиты!N435="да",Защиты!B435," ")</f>
        <v xml:space="preserve"> </v>
      </c>
      <c r="D396" s="374" t="str">
        <f>IF(Защиты!N435="да",Защиты!C435," ")</f>
        <v xml:space="preserve"> </v>
      </c>
    </row>
    <row r="397" spans="1:4">
      <c r="A397" s="352">
        <v>396</v>
      </c>
      <c r="C397" s="373" t="str">
        <f>IF(Защиты!N436="да",Защиты!B436," ")</f>
        <v xml:space="preserve"> </v>
      </c>
      <c r="D397" s="374" t="str">
        <f>IF(Защиты!N436="да",Защиты!C436," ")</f>
        <v xml:space="preserve"> </v>
      </c>
    </row>
    <row r="398" spans="1:4">
      <c r="A398" s="352">
        <v>397</v>
      </c>
      <c r="C398" s="373" t="str">
        <f>IF(Защиты!N437="да",Защиты!B437," ")</f>
        <v xml:space="preserve"> </v>
      </c>
      <c r="D398" s="374" t="str">
        <f>IF(Защиты!N437="да",Защиты!C437," ")</f>
        <v xml:space="preserve"> </v>
      </c>
    </row>
    <row r="399" spans="1:4">
      <c r="A399" s="352">
        <v>398</v>
      </c>
      <c r="C399" s="373" t="str">
        <f>IF(Защиты!N438="да",Защиты!B438," ")</f>
        <v xml:space="preserve"> </v>
      </c>
      <c r="D399" s="374" t="str">
        <f>IF(Защиты!N438="да",Защиты!C438," ")</f>
        <v xml:space="preserve"> </v>
      </c>
    </row>
  </sheetData>
  <protectedRanges>
    <protectedRange algorithmName="SHA-512" hashValue="6blNMDC3g05C9a5ShEkIzqIoYtqVSVat/5hLl1GTYvVsB+l2K7Pziw2zRtKxiwzEcIOJoHaZh8OawiD4/geDcQ==" saltValue="pnqLLGdhSHHNyW29mwCJ6A==" spinCount="100000" sqref="C1:D1048576" name="Диапазон1"/>
  </protectedRanges>
  <autoFilter ref="A1:F399"/>
  <conditionalFormatting sqref="C288:C399">
    <cfRule type="duplicateValues" dxfId="29" priority="35"/>
  </conditionalFormatting>
  <hyperlinks>
    <hyperlink ref="B280" r:id="rId1" display="https://vak.minobrnauki.gov.ru/uploader/loader?type=14&amp;name=91645151002&amp;f=9811"/>
    <hyperlink ref="B281:B284" r:id="rId2" display="https://vak.minobrnauki.gov.ru/uploader/loader?type=14&amp;name=91645151002&amp;f=9811"/>
    <hyperlink ref="B285" r:id="rId3" display="https://vak.minobrnauki.gov.ru/uploader/loader?type=14&amp;name=91645189002&amp;f=9821"/>
    <hyperlink ref="B287" r:id="rId4" display="https://vak.minobrnauki.gov.ru/uploader/loader?type=14&amp;name=91693571002&amp;f=10161"/>
    <hyperlink ref="B289" r:id="rId5" display="https://vak.minobrnauki.gov.ru/uploader/loader?type=14&amp;name=91875250002&amp;f=11063"/>
    <hyperlink ref="B290" r:id="rId6" display="https://vak.minobrnauki.gov.ru/uploader/loader?type=14&amp;name=91875250002&amp;f=11063"/>
    <hyperlink ref="B292" r:id="rId7" display="https://vak.minobrnauki.gov.ru/uploader/loader?type=14&amp;name=91875250002&amp;f=11063"/>
    <hyperlink ref="B293" r:id="rId8" display="https://vak.minobrnauki.gov.ru/uploader/loader?type=14&amp;name=91875253002&amp;f=11065"/>
    <hyperlink ref="B295:B296" r:id="rId9" display="https://vak.minobrnauki.gov.ru/uploader/loader?type=14&amp;name=91875253002&amp;f=11065"/>
  </hyperlinks>
  <pageMargins left="0.25" right="0.25" top="0.75" bottom="0.75" header="0.3" footer="0.3"/>
  <pageSetup paperSize="9" firstPageNumber="2147483648"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2"/>
  <sheetViews>
    <sheetView topLeftCell="A352" workbookViewId="0">
      <selection activeCell="G358" sqref="G358"/>
    </sheetView>
  </sheetViews>
  <sheetFormatPr defaultColWidth="9.28515625" defaultRowHeight="33" customHeight="1"/>
  <cols>
    <col min="1" max="1" width="4.7109375" style="49" customWidth="1"/>
    <col min="2" max="2" width="23.7109375" style="379" customWidth="1"/>
    <col min="3" max="3" width="11.28515625" style="49" customWidth="1"/>
    <col min="4" max="4" width="23.5703125" style="380" customWidth="1"/>
    <col min="5" max="5" width="19.5703125" style="381" bestFit="1" customWidth="1"/>
    <col min="6" max="6" width="18" style="50" customWidth="1"/>
    <col min="7" max="7" width="19.7109375" style="49" customWidth="1"/>
    <col min="8" max="16384" width="9.28515625" style="378"/>
  </cols>
  <sheetData>
    <row r="1" spans="1:7" ht="33" customHeight="1">
      <c r="A1" s="382" t="s">
        <v>42</v>
      </c>
      <c r="B1" s="383" t="s">
        <v>43</v>
      </c>
      <c r="C1" s="384" t="s">
        <v>656</v>
      </c>
      <c r="D1" s="385" t="s">
        <v>657</v>
      </c>
      <c r="E1" s="386" t="s">
        <v>658</v>
      </c>
      <c r="F1" s="387" t="s">
        <v>659</v>
      </c>
      <c r="G1" s="384" t="s">
        <v>660</v>
      </c>
    </row>
    <row r="2" spans="1:7" ht="33" customHeight="1">
      <c r="A2" s="49">
        <v>1</v>
      </c>
      <c r="B2" s="379" t="s">
        <v>661</v>
      </c>
      <c r="C2" s="49" t="s">
        <v>79</v>
      </c>
      <c r="D2" s="380" t="s">
        <v>662</v>
      </c>
      <c r="E2" s="381" t="s">
        <v>663</v>
      </c>
      <c r="F2" s="50">
        <v>41862</v>
      </c>
      <c r="G2" s="49" t="s">
        <v>664</v>
      </c>
    </row>
    <row r="3" spans="1:7" ht="33" customHeight="1">
      <c r="A3" s="49">
        <v>2</v>
      </c>
      <c r="B3" s="379" t="s">
        <v>123</v>
      </c>
      <c r="C3" s="49" t="s">
        <v>79</v>
      </c>
      <c r="D3" s="380" t="s">
        <v>662</v>
      </c>
      <c r="E3" s="381" t="s">
        <v>665</v>
      </c>
      <c r="F3" s="50">
        <v>41862</v>
      </c>
      <c r="G3" s="49" t="s">
        <v>664</v>
      </c>
    </row>
    <row r="4" spans="1:7" ht="33" customHeight="1">
      <c r="A4" s="49">
        <v>3</v>
      </c>
      <c r="B4" s="379" t="s">
        <v>129</v>
      </c>
      <c r="C4" s="49" t="s">
        <v>527</v>
      </c>
      <c r="D4" s="380" t="s">
        <v>662</v>
      </c>
      <c r="E4" s="381" t="s">
        <v>666</v>
      </c>
      <c r="F4" s="50">
        <v>41862</v>
      </c>
      <c r="G4" s="49" t="s">
        <v>664</v>
      </c>
    </row>
    <row r="5" spans="1:7" ht="33" customHeight="1">
      <c r="A5" s="49">
        <v>4</v>
      </c>
      <c r="B5" s="379" t="s">
        <v>127</v>
      </c>
      <c r="C5" s="49" t="s">
        <v>527</v>
      </c>
      <c r="D5" s="380" t="s">
        <v>662</v>
      </c>
      <c r="E5" s="381" t="s">
        <v>667</v>
      </c>
      <c r="F5" s="50">
        <v>41862</v>
      </c>
      <c r="G5" s="49" t="s">
        <v>664</v>
      </c>
    </row>
    <row r="6" spans="1:7" ht="33" customHeight="1">
      <c r="A6" s="49">
        <v>5</v>
      </c>
      <c r="B6" s="379" t="s">
        <v>668</v>
      </c>
      <c r="C6" s="49" t="s">
        <v>79</v>
      </c>
      <c r="D6" s="380" t="s">
        <v>662</v>
      </c>
      <c r="E6" s="381" t="s">
        <v>669</v>
      </c>
      <c r="F6" s="388">
        <v>41781</v>
      </c>
      <c r="G6" s="49" t="s">
        <v>670</v>
      </c>
    </row>
    <row r="7" spans="1:7" ht="33" customHeight="1">
      <c r="A7" s="49">
        <v>6</v>
      </c>
      <c r="B7" s="379" t="s">
        <v>671</v>
      </c>
      <c r="C7" s="49" t="s">
        <v>79</v>
      </c>
      <c r="D7" s="380" t="s">
        <v>662</v>
      </c>
      <c r="E7" s="381" t="s">
        <v>672</v>
      </c>
      <c r="F7" s="388">
        <v>41781</v>
      </c>
      <c r="G7" s="49" t="s">
        <v>670</v>
      </c>
    </row>
    <row r="8" spans="1:7" ht="33" customHeight="1">
      <c r="A8" s="49">
        <v>7</v>
      </c>
      <c r="B8" s="379" t="s">
        <v>673</v>
      </c>
      <c r="C8" s="49" t="s">
        <v>527</v>
      </c>
      <c r="D8" s="380" t="s">
        <v>662</v>
      </c>
      <c r="E8" s="381" t="s">
        <v>674</v>
      </c>
      <c r="F8" s="50">
        <v>41778</v>
      </c>
      <c r="G8" s="49" t="s">
        <v>675</v>
      </c>
    </row>
    <row r="9" spans="1:7" ht="33" customHeight="1">
      <c r="A9" s="49">
        <v>8</v>
      </c>
      <c r="B9" s="379" t="s">
        <v>676</v>
      </c>
      <c r="C9" s="49" t="s">
        <v>97</v>
      </c>
      <c r="D9" s="380" t="s">
        <v>662</v>
      </c>
      <c r="E9" s="381" t="s">
        <v>677</v>
      </c>
      <c r="F9" s="388">
        <v>41781</v>
      </c>
      <c r="G9" s="49" t="s">
        <v>670</v>
      </c>
    </row>
    <row r="10" spans="1:7" ht="33" customHeight="1">
      <c r="A10" s="49">
        <v>9</v>
      </c>
      <c r="B10" s="379" t="s">
        <v>678</v>
      </c>
      <c r="C10" s="49" t="s">
        <v>81</v>
      </c>
      <c r="D10" s="380" t="s">
        <v>679</v>
      </c>
      <c r="E10" s="381" t="s">
        <v>680</v>
      </c>
      <c r="F10" s="388">
        <v>41778</v>
      </c>
      <c r="G10" s="49" t="s">
        <v>681</v>
      </c>
    </row>
    <row r="11" spans="1:7" ht="33" customHeight="1">
      <c r="A11" s="49">
        <v>10</v>
      </c>
      <c r="B11" s="379" t="s">
        <v>682</v>
      </c>
      <c r="C11" s="49" t="s">
        <v>81</v>
      </c>
      <c r="D11" s="380" t="s">
        <v>679</v>
      </c>
      <c r="E11" s="381" t="s">
        <v>683</v>
      </c>
      <c r="F11" s="388">
        <v>41778</v>
      </c>
      <c r="G11" s="49" t="s">
        <v>681</v>
      </c>
    </row>
    <row r="12" spans="1:7" ht="33" customHeight="1">
      <c r="A12" s="49">
        <v>11</v>
      </c>
      <c r="B12" s="379" t="s">
        <v>684</v>
      </c>
      <c r="C12" s="49" t="s">
        <v>81</v>
      </c>
      <c r="D12" s="380" t="s">
        <v>679</v>
      </c>
      <c r="E12" s="381" t="s">
        <v>685</v>
      </c>
      <c r="F12" s="388">
        <v>41883</v>
      </c>
      <c r="G12" s="49" t="s">
        <v>686</v>
      </c>
    </row>
    <row r="13" spans="1:7" ht="33" customHeight="1">
      <c r="A13" s="49">
        <v>12</v>
      </c>
      <c r="B13" s="379" t="s">
        <v>687</v>
      </c>
      <c r="C13" s="49" t="s">
        <v>107</v>
      </c>
      <c r="D13" s="380" t="s">
        <v>688</v>
      </c>
      <c r="E13" s="381" t="s">
        <v>689</v>
      </c>
      <c r="F13" s="388">
        <v>41764</v>
      </c>
      <c r="G13" s="49" t="s">
        <v>690</v>
      </c>
    </row>
    <row r="14" spans="1:7" ht="33" customHeight="1">
      <c r="A14" s="49">
        <v>13</v>
      </c>
      <c r="B14" s="379" t="s">
        <v>691</v>
      </c>
      <c r="C14" s="49" t="s">
        <v>107</v>
      </c>
      <c r="D14" s="380" t="s">
        <v>688</v>
      </c>
      <c r="E14" s="381" t="s">
        <v>692</v>
      </c>
      <c r="F14" s="388">
        <v>41764</v>
      </c>
      <c r="G14" s="49" t="s">
        <v>690</v>
      </c>
    </row>
    <row r="15" spans="1:7" ht="33" customHeight="1">
      <c r="A15" s="49">
        <v>14</v>
      </c>
      <c r="B15" s="379" t="s">
        <v>693</v>
      </c>
      <c r="C15" s="49" t="s">
        <v>104</v>
      </c>
      <c r="D15" s="380" t="s">
        <v>694</v>
      </c>
      <c r="E15" s="381" t="s">
        <v>695</v>
      </c>
      <c r="F15" s="388">
        <v>41781</v>
      </c>
      <c r="G15" s="49" t="s">
        <v>696</v>
      </c>
    </row>
    <row r="16" spans="1:7" ht="33" customHeight="1">
      <c r="A16" s="49">
        <v>15</v>
      </c>
      <c r="B16" s="379" t="s">
        <v>697</v>
      </c>
      <c r="C16" s="49" t="s">
        <v>104</v>
      </c>
      <c r="D16" s="380" t="s">
        <v>694</v>
      </c>
      <c r="E16" s="381" t="s">
        <v>698</v>
      </c>
      <c r="F16" s="388">
        <v>41747</v>
      </c>
      <c r="G16" s="49" t="s">
        <v>699</v>
      </c>
    </row>
    <row r="17" spans="1:7" ht="33" customHeight="1">
      <c r="A17" s="49">
        <v>16</v>
      </c>
      <c r="B17" s="379" t="s">
        <v>700</v>
      </c>
      <c r="C17" s="49" t="s">
        <v>94</v>
      </c>
      <c r="D17" s="380" t="s">
        <v>679</v>
      </c>
      <c r="E17" s="381" t="s">
        <v>701</v>
      </c>
      <c r="F17" s="388">
        <v>41778</v>
      </c>
      <c r="G17" s="49" t="s">
        <v>681</v>
      </c>
    </row>
    <row r="18" spans="1:7" ht="33" customHeight="1">
      <c r="A18" s="49">
        <v>17</v>
      </c>
      <c r="B18" s="389" t="s">
        <v>702</v>
      </c>
      <c r="C18" s="390" t="s">
        <v>79</v>
      </c>
      <c r="D18" s="391" t="s">
        <v>662</v>
      </c>
      <c r="E18" s="392" t="s">
        <v>703</v>
      </c>
      <c r="F18" s="393">
        <v>41781</v>
      </c>
      <c r="G18" s="390" t="s">
        <v>670</v>
      </c>
    </row>
    <row r="19" spans="1:7" ht="33" customHeight="1">
      <c r="A19" s="49">
        <v>18</v>
      </c>
      <c r="B19" s="394" t="s">
        <v>704</v>
      </c>
      <c r="C19" s="49" t="s">
        <v>77</v>
      </c>
      <c r="D19" s="395" t="s">
        <v>662</v>
      </c>
      <c r="E19" s="396" t="s">
        <v>705</v>
      </c>
      <c r="F19" s="397">
        <v>41781</v>
      </c>
      <c r="G19" s="398" t="s">
        <v>670</v>
      </c>
    </row>
    <row r="20" spans="1:7" ht="33" customHeight="1">
      <c r="A20" s="49">
        <v>19</v>
      </c>
      <c r="B20" s="379" t="s">
        <v>706</v>
      </c>
      <c r="C20" s="49" t="s">
        <v>77</v>
      </c>
      <c r="D20" s="395" t="s">
        <v>662</v>
      </c>
      <c r="E20" s="396" t="s">
        <v>707</v>
      </c>
      <c r="F20" s="397">
        <v>41781</v>
      </c>
      <c r="G20" s="398" t="s">
        <v>670</v>
      </c>
    </row>
    <row r="21" spans="1:7" ht="33" customHeight="1">
      <c r="A21" s="49">
        <v>20</v>
      </c>
      <c r="B21" s="379" t="s">
        <v>121</v>
      </c>
      <c r="C21" s="49" t="s">
        <v>77</v>
      </c>
      <c r="D21" s="380" t="s">
        <v>708</v>
      </c>
      <c r="E21" s="381" t="s">
        <v>709</v>
      </c>
      <c r="F21" s="50">
        <v>41883</v>
      </c>
      <c r="G21" s="49" t="s">
        <v>710</v>
      </c>
    </row>
    <row r="22" spans="1:7" ht="33" customHeight="1">
      <c r="A22" s="49">
        <v>21</v>
      </c>
      <c r="B22" s="379" t="s">
        <v>711</v>
      </c>
      <c r="C22" s="49" t="s">
        <v>94</v>
      </c>
      <c r="D22" s="380" t="s">
        <v>679</v>
      </c>
      <c r="E22" s="381" t="s">
        <v>712</v>
      </c>
      <c r="F22" s="388">
        <v>41918</v>
      </c>
      <c r="G22" s="49" t="s">
        <v>713</v>
      </c>
    </row>
    <row r="23" spans="1:7" ht="33" customHeight="1">
      <c r="A23" s="49">
        <v>22</v>
      </c>
      <c r="B23" s="379" t="s">
        <v>714</v>
      </c>
      <c r="C23" s="49" t="s">
        <v>81</v>
      </c>
      <c r="D23" s="380" t="s">
        <v>679</v>
      </c>
      <c r="E23" s="381" t="s">
        <v>712</v>
      </c>
      <c r="F23" s="388">
        <v>41918</v>
      </c>
      <c r="G23" s="49" t="s">
        <v>715</v>
      </c>
    </row>
    <row r="24" spans="1:7" ht="33" customHeight="1">
      <c r="A24" s="49">
        <v>23</v>
      </c>
      <c r="B24" s="379" t="s">
        <v>716</v>
      </c>
      <c r="C24" s="49" t="s">
        <v>94</v>
      </c>
      <c r="D24" s="380" t="s">
        <v>679</v>
      </c>
      <c r="E24" s="381" t="s">
        <v>717</v>
      </c>
      <c r="F24" s="388">
        <v>41918</v>
      </c>
      <c r="G24" s="49" t="s">
        <v>718</v>
      </c>
    </row>
    <row r="25" spans="1:7" ht="33" customHeight="1">
      <c r="A25" s="49">
        <v>24</v>
      </c>
      <c r="B25" s="379" t="s">
        <v>719</v>
      </c>
      <c r="C25" s="49" t="s">
        <v>81</v>
      </c>
      <c r="D25" s="380" t="s">
        <v>679</v>
      </c>
      <c r="E25" s="381" t="s">
        <v>720</v>
      </c>
      <c r="F25" s="388">
        <v>41918</v>
      </c>
      <c r="G25" s="49" t="s">
        <v>715</v>
      </c>
    </row>
    <row r="26" spans="1:7" ht="33" customHeight="1">
      <c r="A26" s="49">
        <v>25</v>
      </c>
      <c r="B26" s="379" t="s">
        <v>721</v>
      </c>
      <c r="C26" s="49" t="s">
        <v>81</v>
      </c>
      <c r="D26" s="380" t="s">
        <v>679</v>
      </c>
      <c r="E26" s="381" t="s">
        <v>722</v>
      </c>
      <c r="F26" s="388">
        <v>41918</v>
      </c>
      <c r="G26" s="49" t="s">
        <v>715</v>
      </c>
    </row>
    <row r="27" spans="1:7" ht="33" customHeight="1">
      <c r="A27" s="49">
        <v>26</v>
      </c>
      <c r="B27" s="379" t="s">
        <v>723</v>
      </c>
      <c r="C27" s="49" t="s">
        <v>73</v>
      </c>
      <c r="D27" s="380" t="s">
        <v>724</v>
      </c>
      <c r="E27" s="381" t="s">
        <v>725</v>
      </c>
      <c r="F27" s="388">
        <v>41911</v>
      </c>
      <c r="G27" s="49" t="s">
        <v>726</v>
      </c>
    </row>
    <row r="28" spans="1:7" ht="33" customHeight="1">
      <c r="A28" s="49">
        <v>27</v>
      </c>
      <c r="B28" s="379" t="s">
        <v>118</v>
      </c>
      <c r="C28" s="49" t="s">
        <v>73</v>
      </c>
      <c r="D28" s="380" t="s">
        <v>727</v>
      </c>
      <c r="E28" s="381" t="s">
        <v>728</v>
      </c>
      <c r="F28" s="388">
        <v>41813</v>
      </c>
      <c r="G28" s="49" t="s">
        <v>729</v>
      </c>
    </row>
    <row r="29" spans="1:7" ht="33" customHeight="1">
      <c r="A29" s="49">
        <v>28</v>
      </c>
      <c r="B29" s="389" t="s">
        <v>730</v>
      </c>
      <c r="C29" s="390" t="s">
        <v>79</v>
      </c>
      <c r="D29" s="391" t="s">
        <v>708</v>
      </c>
      <c r="E29" s="392" t="s">
        <v>731</v>
      </c>
      <c r="F29" s="399">
        <v>41820</v>
      </c>
      <c r="G29" s="390" t="s">
        <v>732</v>
      </c>
    </row>
    <row r="30" spans="1:7" ht="33" customHeight="1">
      <c r="A30" s="49">
        <v>29</v>
      </c>
      <c r="B30" s="400" t="s">
        <v>733</v>
      </c>
      <c r="C30" s="401" t="s">
        <v>79</v>
      </c>
      <c r="D30" s="402" t="s">
        <v>708</v>
      </c>
      <c r="E30" s="403" t="s">
        <v>734</v>
      </c>
      <c r="F30" s="404">
        <v>41778</v>
      </c>
      <c r="G30" s="401" t="s">
        <v>735</v>
      </c>
    </row>
    <row r="31" spans="1:7" ht="33" customHeight="1">
      <c r="A31" s="49">
        <v>30</v>
      </c>
      <c r="B31" s="394" t="s">
        <v>131</v>
      </c>
      <c r="C31" s="398" t="s">
        <v>73</v>
      </c>
      <c r="D31" s="395" t="s">
        <v>724</v>
      </c>
      <c r="E31" s="396" t="s">
        <v>736</v>
      </c>
      <c r="F31" s="397">
        <v>41948</v>
      </c>
      <c r="G31" s="398" t="s">
        <v>737</v>
      </c>
    </row>
    <row r="32" spans="1:7" ht="33" customHeight="1">
      <c r="A32" s="49">
        <v>31</v>
      </c>
      <c r="B32" s="379" t="s">
        <v>132</v>
      </c>
      <c r="C32" s="49" t="s">
        <v>107</v>
      </c>
      <c r="D32" s="380" t="s">
        <v>688</v>
      </c>
      <c r="E32" s="396" t="s">
        <v>738</v>
      </c>
      <c r="F32" s="50">
        <v>41981</v>
      </c>
      <c r="G32" s="49" t="s">
        <v>739</v>
      </c>
    </row>
    <row r="33" spans="1:7" ht="33" customHeight="1">
      <c r="A33" s="49">
        <v>32</v>
      </c>
      <c r="B33" s="379" t="s">
        <v>134</v>
      </c>
      <c r="C33" s="49" t="s">
        <v>107</v>
      </c>
      <c r="D33" s="380" t="s">
        <v>688</v>
      </c>
      <c r="E33" s="396" t="s">
        <v>740</v>
      </c>
      <c r="F33" s="50">
        <v>41981</v>
      </c>
      <c r="G33" s="49" t="s">
        <v>739</v>
      </c>
    </row>
    <row r="34" spans="1:7" ht="33" customHeight="1">
      <c r="A34" s="49">
        <v>33</v>
      </c>
      <c r="B34" s="379" t="s">
        <v>135</v>
      </c>
      <c r="C34" s="49" t="s">
        <v>528</v>
      </c>
      <c r="D34" s="380" t="s">
        <v>662</v>
      </c>
      <c r="E34" s="381" t="s">
        <v>741</v>
      </c>
      <c r="F34" s="50">
        <v>41995</v>
      </c>
      <c r="G34" s="49" t="s">
        <v>742</v>
      </c>
    </row>
    <row r="35" spans="1:7" ht="33" customHeight="1">
      <c r="A35" s="49">
        <v>34</v>
      </c>
      <c r="B35" s="379" t="s">
        <v>136</v>
      </c>
      <c r="C35" s="49" t="s">
        <v>528</v>
      </c>
      <c r="D35" s="380" t="s">
        <v>662</v>
      </c>
      <c r="E35" s="381" t="s">
        <v>743</v>
      </c>
      <c r="F35" s="50">
        <v>41995</v>
      </c>
      <c r="G35" s="49" t="s">
        <v>742</v>
      </c>
    </row>
    <row r="36" spans="1:7" ht="33" customHeight="1">
      <c r="A36" s="49">
        <v>35</v>
      </c>
      <c r="B36" s="379" t="s">
        <v>142</v>
      </c>
      <c r="C36" s="49" t="s">
        <v>77</v>
      </c>
      <c r="D36" s="380" t="s">
        <v>662</v>
      </c>
      <c r="E36" s="381" t="s">
        <v>744</v>
      </c>
      <c r="F36" s="50">
        <v>41953</v>
      </c>
      <c r="G36" s="49" t="s">
        <v>745</v>
      </c>
    </row>
    <row r="37" spans="1:7" ht="33" customHeight="1">
      <c r="A37" s="49">
        <v>36</v>
      </c>
      <c r="B37" s="389" t="s">
        <v>143</v>
      </c>
      <c r="C37" s="390" t="s">
        <v>77</v>
      </c>
      <c r="D37" s="391" t="s">
        <v>662</v>
      </c>
      <c r="E37" s="392" t="s">
        <v>746</v>
      </c>
      <c r="F37" s="393">
        <v>41953</v>
      </c>
      <c r="G37" s="390" t="s">
        <v>745</v>
      </c>
    </row>
    <row r="38" spans="1:7" ht="33" customHeight="1">
      <c r="A38" s="49">
        <v>37</v>
      </c>
      <c r="B38" s="394" t="s">
        <v>747</v>
      </c>
      <c r="C38" s="398" t="s">
        <v>104</v>
      </c>
      <c r="D38" s="395" t="s">
        <v>694</v>
      </c>
      <c r="E38" s="396" t="s">
        <v>748</v>
      </c>
      <c r="F38" s="397"/>
      <c r="G38" s="398"/>
    </row>
    <row r="39" spans="1:7" ht="33" customHeight="1">
      <c r="A39" s="49">
        <v>38</v>
      </c>
      <c r="B39" s="379" t="s">
        <v>139</v>
      </c>
      <c r="C39" s="49" t="s">
        <v>94</v>
      </c>
      <c r="D39" s="380" t="s">
        <v>679</v>
      </c>
      <c r="E39" s="381" t="s">
        <v>749</v>
      </c>
      <c r="F39" s="50">
        <v>42037</v>
      </c>
      <c r="G39" s="49" t="s">
        <v>750</v>
      </c>
    </row>
    <row r="40" spans="1:7" ht="33" customHeight="1">
      <c r="A40" s="49">
        <v>39</v>
      </c>
      <c r="B40" s="379" t="s">
        <v>140</v>
      </c>
      <c r="C40" s="49" t="s">
        <v>94</v>
      </c>
      <c r="D40" s="380" t="s">
        <v>679</v>
      </c>
      <c r="E40" s="381" t="s">
        <v>751</v>
      </c>
      <c r="F40" s="50">
        <v>42037</v>
      </c>
      <c r="G40" s="49" t="s">
        <v>750</v>
      </c>
    </row>
    <row r="41" spans="1:7" ht="33" customHeight="1">
      <c r="A41" s="49">
        <v>40</v>
      </c>
      <c r="B41" s="379" t="s">
        <v>141</v>
      </c>
      <c r="C41" s="49" t="s">
        <v>94</v>
      </c>
      <c r="D41" s="380" t="s">
        <v>679</v>
      </c>
      <c r="E41" s="381" t="s">
        <v>752</v>
      </c>
      <c r="F41" s="50">
        <v>42037</v>
      </c>
      <c r="G41" s="49" t="s">
        <v>750</v>
      </c>
    </row>
    <row r="42" spans="1:7" ht="33" customHeight="1">
      <c r="A42" s="49">
        <v>41</v>
      </c>
      <c r="B42" s="379" t="s">
        <v>144</v>
      </c>
      <c r="C42" s="49" t="s">
        <v>81</v>
      </c>
      <c r="D42" s="380" t="s">
        <v>679</v>
      </c>
      <c r="E42" s="381" t="s">
        <v>753</v>
      </c>
      <c r="F42" s="50">
        <v>42037</v>
      </c>
      <c r="G42" s="49" t="s">
        <v>750</v>
      </c>
    </row>
    <row r="43" spans="1:7" ht="33" customHeight="1">
      <c r="A43" s="49">
        <v>42</v>
      </c>
      <c r="B43" s="379" t="s">
        <v>145</v>
      </c>
      <c r="C43" s="49" t="s">
        <v>104</v>
      </c>
      <c r="D43" s="395" t="s">
        <v>694</v>
      </c>
      <c r="E43" s="381" t="s">
        <v>754</v>
      </c>
      <c r="F43" s="50">
        <v>42026</v>
      </c>
      <c r="G43" s="49" t="s">
        <v>755</v>
      </c>
    </row>
    <row r="44" spans="1:7" ht="33" customHeight="1">
      <c r="A44" s="49">
        <v>43</v>
      </c>
      <c r="B44" s="379" t="s">
        <v>147</v>
      </c>
      <c r="C44" s="49" t="s">
        <v>94</v>
      </c>
      <c r="D44" s="380" t="s">
        <v>679</v>
      </c>
      <c r="E44" s="381" t="s">
        <v>756</v>
      </c>
      <c r="F44" s="50">
        <v>41997</v>
      </c>
      <c r="G44" s="49" t="s">
        <v>757</v>
      </c>
    </row>
    <row r="45" spans="1:7" ht="33" customHeight="1">
      <c r="A45" s="49">
        <v>44</v>
      </c>
      <c r="B45" s="389" t="s">
        <v>150</v>
      </c>
      <c r="C45" s="390" t="s">
        <v>97</v>
      </c>
      <c r="D45" s="391" t="s">
        <v>662</v>
      </c>
      <c r="E45" s="392" t="s">
        <v>758</v>
      </c>
      <c r="F45" s="393">
        <v>42026</v>
      </c>
      <c r="G45" s="390" t="s">
        <v>759</v>
      </c>
    </row>
    <row r="46" spans="1:7" ht="33" customHeight="1">
      <c r="A46" s="49">
        <v>45</v>
      </c>
      <c r="B46" s="394" t="s">
        <v>149</v>
      </c>
      <c r="C46" s="398" t="s">
        <v>97</v>
      </c>
      <c r="D46" s="395" t="s">
        <v>662</v>
      </c>
      <c r="E46" s="405" t="s">
        <v>760</v>
      </c>
      <c r="F46" s="406">
        <v>42026</v>
      </c>
      <c r="G46" s="407" t="s">
        <v>759</v>
      </c>
    </row>
    <row r="47" spans="1:7" ht="33" customHeight="1">
      <c r="A47" s="49">
        <v>46</v>
      </c>
      <c r="B47" s="379" t="s">
        <v>148</v>
      </c>
      <c r="C47" s="398" t="s">
        <v>97</v>
      </c>
      <c r="D47" s="395" t="s">
        <v>662</v>
      </c>
      <c r="E47" s="405" t="s">
        <v>761</v>
      </c>
      <c r="F47" s="406">
        <v>42060</v>
      </c>
      <c r="G47" s="407" t="s">
        <v>762</v>
      </c>
    </row>
    <row r="48" spans="1:7" ht="33" customHeight="1">
      <c r="A48" s="49">
        <v>47</v>
      </c>
      <c r="B48" s="379" t="s">
        <v>154</v>
      </c>
      <c r="C48" s="398" t="s">
        <v>97</v>
      </c>
      <c r="D48" s="395" t="s">
        <v>662</v>
      </c>
      <c r="E48" s="405" t="s">
        <v>763</v>
      </c>
      <c r="F48" s="406">
        <v>42079</v>
      </c>
      <c r="G48" s="407" t="s">
        <v>764</v>
      </c>
    </row>
    <row r="49" spans="1:7" ht="33" customHeight="1">
      <c r="A49" s="49">
        <v>48</v>
      </c>
      <c r="B49" s="379" t="s">
        <v>152</v>
      </c>
      <c r="C49" s="398" t="s">
        <v>528</v>
      </c>
      <c r="D49" s="395" t="s">
        <v>662</v>
      </c>
      <c r="E49" s="405" t="s">
        <v>765</v>
      </c>
      <c r="F49" s="406">
        <v>42060</v>
      </c>
      <c r="G49" s="407" t="s">
        <v>762</v>
      </c>
    </row>
    <row r="50" spans="1:7" ht="33" customHeight="1">
      <c r="A50" s="49">
        <v>49</v>
      </c>
      <c r="B50" s="389" t="s">
        <v>151</v>
      </c>
      <c r="C50" s="390" t="s">
        <v>528</v>
      </c>
      <c r="D50" s="391" t="s">
        <v>662</v>
      </c>
      <c r="E50" s="408" t="s">
        <v>766</v>
      </c>
      <c r="F50" s="409">
        <v>42060</v>
      </c>
      <c r="G50" s="410" t="s">
        <v>762</v>
      </c>
    </row>
    <row r="51" spans="1:7" ht="33" customHeight="1">
      <c r="A51" s="49">
        <v>50</v>
      </c>
      <c r="B51" s="394" t="s">
        <v>153</v>
      </c>
      <c r="C51" s="49" t="s">
        <v>81</v>
      </c>
      <c r="D51" s="380" t="s">
        <v>767</v>
      </c>
      <c r="E51" s="381" t="s">
        <v>768</v>
      </c>
      <c r="F51" s="397">
        <v>42079</v>
      </c>
      <c r="G51" s="398" t="s">
        <v>769</v>
      </c>
    </row>
    <row r="52" spans="1:7" ht="33" customHeight="1">
      <c r="A52" s="49">
        <v>51</v>
      </c>
      <c r="B52" s="379" t="s">
        <v>770</v>
      </c>
      <c r="C52" s="49" t="s">
        <v>81</v>
      </c>
      <c r="D52" s="380" t="s">
        <v>679</v>
      </c>
      <c r="E52" s="381" t="s">
        <v>771</v>
      </c>
      <c r="F52" s="50">
        <v>42107</v>
      </c>
      <c r="G52" s="49" t="s">
        <v>772</v>
      </c>
    </row>
    <row r="53" spans="1:7" ht="33" customHeight="1">
      <c r="A53" s="49">
        <v>52</v>
      </c>
      <c r="B53" s="379" t="s">
        <v>773</v>
      </c>
      <c r="C53" s="49" t="s">
        <v>81</v>
      </c>
      <c r="D53" s="411" t="s">
        <v>679</v>
      </c>
      <c r="E53" s="381" t="s">
        <v>774</v>
      </c>
      <c r="F53" s="50">
        <v>42108</v>
      </c>
      <c r="G53" s="49" t="s">
        <v>775</v>
      </c>
    </row>
    <row r="54" spans="1:7" ht="33" customHeight="1">
      <c r="A54" s="49">
        <v>53</v>
      </c>
      <c r="B54" s="379" t="s">
        <v>156</v>
      </c>
      <c r="C54" s="49" t="s">
        <v>97</v>
      </c>
      <c r="D54" s="395" t="s">
        <v>662</v>
      </c>
      <c r="E54" s="381" t="s">
        <v>776</v>
      </c>
      <c r="F54" s="50">
        <v>42100</v>
      </c>
      <c r="G54" s="49" t="s">
        <v>777</v>
      </c>
    </row>
    <row r="55" spans="1:7" ht="33" customHeight="1">
      <c r="A55" s="49">
        <v>54</v>
      </c>
      <c r="B55" s="379" t="s">
        <v>165</v>
      </c>
      <c r="C55" s="49" t="s">
        <v>81</v>
      </c>
      <c r="D55" s="380" t="s">
        <v>679</v>
      </c>
      <c r="E55" s="381" t="s">
        <v>778</v>
      </c>
      <c r="F55" s="50">
        <v>42142</v>
      </c>
      <c r="G55" s="49" t="s">
        <v>779</v>
      </c>
    </row>
    <row r="56" spans="1:7" ht="33" customHeight="1">
      <c r="A56" s="49">
        <v>55</v>
      </c>
      <c r="B56" s="389" t="s">
        <v>160</v>
      </c>
      <c r="C56" s="390" t="s">
        <v>77</v>
      </c>
      <c r="D56" s="391" t="s">
        <v>662</v>
      </c>
      <c r="E56" s="392" t="s">
        <v>780</v>
      </c>
      <c r="F56" s="393">
        <v>42142</v>
      </c>
      <c r="G56" s="390" t="s">
        <v>779</v>
      </c>
    </row>
    <row r="57" spans="1:7" ht="33" customHeight="1">
      <c r="A57" s="49">
        <v>56</v>
      </c>
      <c r="B57" s="394" t="s">
        <v>781</v>
      </c>
      <c r="C57" s="398" t="s">
        <v>79</v>
      </c>
      <c r="D57" s="395" t="s">
        <v>708</v>
      </c>
      <c r="E57" s="396" t="s">
        <v>782</v>
      </c>
      <c r="F57" s="397">
        <v>42186</v>
      </c>
      <c r="G57" s="398" t="s">
        <v>783</v>
      </c>
    </row>
    <row r="58" spans="1:7" ht="33" customHeight="1">
      <c r="A58" s="49">
        <v>57</v>
      </c>
      <c r="B58" s="379" t="s">
        <v>162</v>
      </c>
      <c r="C58" s="398" t="s">
        <v>79</v>
      </c>
      <c r="D58" s="380" t="s">
        <v>662</v>
      </c>
      <c r="E58" s="381" t="s">
        <v>784</v>
      </c>
      <c r="F58" s="50">
        <v>42177</v>
      </c>
      <c r="G58" s="49" t="s">
        <v>785</v>
      </c>
    </row>
    <row r="59" spans="1:7" ht="33" customHeight="1">
      <c r="A59" s="49">
        <v>58</v>
      </c>
      <c r="B59" s="379" t="s">
        <v>161</v>
      </c>
      <c r="C59" s="398" t="s">
        <v>79</v>
      </c>
      <c r="D59" s="380" t="s">
        <v>662</v>
      </c>
      <c r="E59" s="381" t="s">
        <v>786</v>
      </c>
      <c r="F59" s="50">
        <v>42177</v>
      </c>
      <c r="G59" s="49" t="s">
        <v>785</v>
      </c>
    </row>
    <row r="60" spans="1:7" ht="33" customHeight="1">
      <c r="A60" s="49">
        <v>59</v>
      </c>
      <c r="B60" s="379" t="s">
        <v>163</v>
      </c>
      <c r="C60" s="49" t="s">
        <v>94</v>
      </c>
      <c r="D60" s="380" t="s">
        <v>679</v>
      </c>
      <c r="E60" s="381" t="s">
        <v>787</v>
      </c>
      <c r="F60" s="50">
        <v>42186</v>
      </c>
      <c r="G60" s="49" t="s">
        <v>788</v>
      </c>
    </row>
    <row r="61" spans="1:7" ht="33" customHeight="1">
      <c r="A61" s="49">
        <v>60</v>
      </c>
      <c r="B61" s="379" t="s">
        <v>169</v>
      </c>
      <c r="C61" s="49" t="s">
        <v>94</v>
      </c>
      <c r="D61" s="380" t="s">
        <v>679</v>
      </c>
      <c r="E61" s="381" t="s">
        <v>789</v>
      </c>
      <c r="F61" s="50">
        <v>42186</v>
      </c>
      <c r="G61" s="49" t="s">
        <v>790</v>
      </c>
    </row>
    <row r="62" spans="1:7" ht="33" customHeight="1">
      <c r="A62" s="49">
        <v>61</v>
      </c>
      <c r="B62" s="379" t="s">
        <v>170</v>
      </c>
      <c r="C62" s="49" t="s">
        <v>81</v>
      </c>
      <c r="D62" s="380" t="s">
        <v>679</v>
      </c>
      <c r="E62" s="381" t="s">
        <v>791</v>
      </c>
      <c r="F62" s="50">
        <v>42194</v>
      </c>
      <c r="G62" s="49" t="s">
        <v>792</v>
      </c>
    </row>
    <row r="63" spans="1:7" ht="33" customHeight="1">
      <c r="A63" s="49">
        <v>62</v>
      </c>
      <c r="B63" s="379" t="s">
        <v>793</v>
      </c>
      <c r="C63" s="49" t="s">
        <v>97</v>
      </c>
      <c r="D63" s="380" t="s">
        <v>679</v>
      </c>
      <c r="E63" s="381" t="s">
        <v>794</v>
      </c>
      <c r="F63" s="50">
        <v>42186</v>
      </c>
      <c r="G63" s="49" t="s">
        <v>795</v>
      </c>
    </row>
    <row r="64" spans="1:7" ht="33" customHeight="1">
      <c r="A64" s="49">
        <v>63</v>
      </c>
      <c r="B64" s="389" t="s">
        <v>796</v>
      </c>
      <c r="C64" s="390" t="s">
        <v>73</v>
      </c>
      <c r="D64" s="391" t="s">
        <v>727</v>
      </c>
      <c r="E64" s="392" t="s">
        <v>797</v>
      </c>
      <c r="F64" s="393">
        <v>42194</v>
      </c>
      <c r="G64" s="390" t="s">
        <v>798</v>
      </c>
    </row>
    <row r="65" spans="1:7" ht="33" customHeight="1">
      <c r="A65" s="49">
        <v>64</v>
      </c>
      <c r="B65" s="394" t="s">
        <v>180</v>
      </c>
      <c r="C65" s="398" t="s">
        <v>528</v>
      </c>
      <c r="D65" s="380" t="s">
        <v>662</v>
      </c>
      <c r="E65" s="381" t="s">
        <v>799</v>
      </c>
      <c r="F65" s="50">
        <v>42262</v>
      </c>
      <c r="G65" s="49" t="s">
        <v>800</v>
      </c>
    </row>
    <row r="66" spans="1:7" ht="33" customHeight="1">
      <c r="A66" s="49">
        <v>65</v>
      </c>
      <c r="B66" s="379" t="s">
        <v>181</v>
      </c>
      <c r="C66" s="49" t="s">
        <v>528</v>
      </c>
      <c r="D66" s="380" t="s">
        <v>662</v>
      </c>
      <c r="E66" s="381" t="s">
        <v>801</v>
      </c>
      <c r="F66" s="50">
        <v>42262</v>
      </c>
      <c r="G66" s="49" t="s">
        <v>800</v>
      </c>
    </row>
    <row r="67" spans="1:7" ht="33" customHeight="1">
      <c r="A67" s="49">
        <v>66</v>
      </c>
      <c r="B67" s="379" t="s">
        <v>174</v>
      </c>
      <c r="C67" s="49" t="s">
        <v>77</v>
      </c>
      <c r="D67" s="380" t="s">
        <v>662</v>
      </c>
      <c r="E67" s="381" t="s">
        <v>802</v>
      </c>
      <c r="F67" s="50">
        <v>42262</v>
      </c>
      <c r="G67" s="49" t="s">
        <v>800</v>
      </c>
    </row>
    <row r="68" spans="1:7" ht="33" customHeight="1">
      <c r="A68" s="49">
        <v>67</v>
      </c>
      <c r="B68" s="379" t="s">
        <v>185</v>
      </c>
      <c r="C68" s="49" t="s">
        <v>77</v>
      </c>
      <c r="D68" s="380" t="s">
        <v>662</v>
      </c>
      <c r="E68" s="381" t="s">
        <v>803</v>
      </c>
      <c r="F68" s="50">
        <v>42262</v>
      </c>
      <c r="G68" s="49" t="s">
        <v>800</v>
      </c>
    </row>
    <row r="69" spans="1:7" ht="33" customHeight="1">
      <c r="A69" s="49">
        <v>68</v>
      </c>
      <c r="B69" s="379" t="s">
        <v>175</v>
      </c>
      <c r="C69" s="49" t="s">
        <v>77</v>
      </c>
      <c r="D69" s="380" t="s">
        <v>662</v>
      </c>
      <c r="E69" s="381" t="s">
        <v>804</v>
      </c>
      <c r="F69" s="50">
        <v>42262</v>
      </c>
      <c r="G69" s="49" t="s">
        <v>800</v>
      </c>
    </row>
    <row r="70" spans="1:7" ht="33" customHeight="1">
      <c r="A70" s="49">
        <v>69</v>
      </c>
      <c r="B70" s="379" t="s">
        <v>171</v>
      </c>
      <c r="C70" s="49" t="s">
        <v>79</v>
      </c>
      <c r="D70" s="380" t="s">
        <v>662</v>
      </c>
      <c r="E70" s="381" t="s">
        <v>805</v>
      </c>
      <c r="F70" s="50">
        <v>42262</v>
      </c>
      <c r="G70" s="49" t="s">
        <v>800</v>
      </c>
    </row>
    <row r="71" spans="1:7" ht="33" customHeight="1">
      <c r="A71" s="49">
        <v>70</v>
      </c>
      <c r="B71" s="379" t="s">
        <v>178</v>
      </c>
      <c r="C71" s="49" t="s">
        <v>79</v>
      </c>
      <c r="D71" s="380" t="s">
        <v>662</v>
      </c>
      <c r="E71" s="381" t="s">
        <v>806</v>
      </c>
      <c r="F71" s="50">
        <v>42262</v>
      </c>
      <c r="G71" s="49" t="s">
        <v>800</v>
      </c>
    </row>
    <row r="72" spans="1:7" ht="33" customHeight="1">
      <c r="A72" s="49">
        <v>71</v>
      </c>
      <c r="B72" s="379" t="s">
        <v>173</v>
      </c>
      <c r="C72" s="49" t="s">
        <v>79</v>
      </c>
      <c r="D72" s="380" t="s">
        <v>662</v>
      </c>
      <c r="E72" s="381" t="s">
        <v>807</v>
      </c>
      <c r="F72" s="50">
        <v>42262</v>
      </c>
      <c r="G72" s="49" t="s">
        <v>800</v>
      </c>
    </row>
    <row r="73" spans="1:7" ht="33" customHeight="1">
      <c r="A73" s="49">
        <v>72</v>
      </c>
      <c r="B73" s="379" t="s">
        <v>172</v>
      </c>
      <c r="C73" s="49" t="s">
        <v>79</v>
      </c>
      <c r="D73" s="380" t="s">
        <v>662</v>
      </c>
      <c r="E73" s="381" t="s">
        <v>808</v>
      </c>
      <c r="F73" s="50">
        <v>42262</v>
      </c>
      <c r="G73" s="49" t="s">
        <v>800</v>
      </c>
    </row>
    <row r="74" spans="1:7" ht="33" customHeight="1">
      <c r="A74" s="49">
        <v>73</v>
      </c>
      <c r="B74" s="379" t="s">
        <v>179</v>
      </c>
      <c r="C74" s="49" t="s">
        <v>79</v>
      </c>
      <c r="D74" s="380" t="s">
        <v>662</v>
      </c>
      <c r="E74" s="381" t="s">
        <v>809</v>
      </c>
      <c r="F74" s="50">
        <v>42262</v>
      </c>
      <c r="G74" s="49" t="s">
        <v>800</v>
      </c>
    </row>
    <row r="75" spans="1:7" ht="33" customHeight="1">
      <c r="A75" s="49">
        <v>74</v>
      </c>
      <c r="B75" s="379" t="s">
        <v>177</v>
      </c>
      <c r="C75" s="49" t="s">
        <v>81</v>
      </c>
      <c r="D75" s="380" t="s">
        <v>679</v>
      </c>
      <c r="E75" s="381" t="s">
        <v>810</v>
      </c>
      <c r="F75" s="50">
        <v>42262</v>
      </c>
      <c r="G75" s="49" t="s">
        <v>811</v>
      </c>
    </row>
    <row r="76" spans="1:7" ht="33" customHeight="1">
      <c r="A76" s="49">
        <v>75</v>
      </c>
      <c r="B76" s="379" t="s">
        <v>176</v>
      </c>
      <c r="C76" s="49" t="s">
        <v>81</v>
      </c>
      <c r="D76" s="380" t="s">
        <v>679</v>
      </c>
      <c r="E76" s="381" t="s">
        <v>812</v>
      </c>
      <c r="F76" s="50">
        <v>42262</v>
      </c>
      <c r="G76" s="49" t="s">
        <v>813</v>
      </c>
    </row>
    <row r="77" spans="1:7" ht="33" customHeight="1">
      <c r="A77" s="49">
        <v>76</v>
      </c>
      <c r="B77" s="379" t="s">
        <v>186</v>
      </c>
      <c r="C77" s="49" t="s">
        <v>81</v>
      </c>
      <c r="D77" s="380" t="s">
        <v>679</v>
      </c>
      <c r="E77" s="381" t="s">
        <v>814</v>
      </c>
      <c r="F77" s="50">
        <v>42262</v>
      </c>
      <c r="G77" s="49" t="s">
        <v>815</v>
      </c>
    </row>
    <row r="78" spans="1:7" ht="33" customHeight="1">
      <c r="A78" s="49">
        <v>77</v>
      </c>
      <c r="B78" s="379" t="s">
        <v>635</v>
      </c>
      <c r="C78" s="49" t="s">
        <v>81</v>
      </c>
      <c r="D78" s="380" t="s">
        <v>679</v>
      </c>
      <c r="E78" s="381" t="s">
        <v>816</v>
      </c>
      <c r="F78" s="50">
        <v>42262</v>
      </c>
      <c r="G78" s="49" t="s">
        <v>817</v>
      </c>
    </row>
    <row r="79" spans="1:7" ht="33" customHeight="1">
      <c r="A79" s="49">
        <v>78</v>
      </c>
      <c r="B79" s="379" t="s">
        <v>188</v>
      </c>
      <c r="C79" s="49" t="s">
        <v>94</v>
      </c>
      <c r="D79" s="380" t="s">
        <v>679</v>
      </c>
      <c r="E79" s="381" t="s">
        <v>818</v>
      </c>
      <c r="F79" s="50">
        <v>42262</v>
      </c>
      <c r="G79" s="49" t="s">
        <v>819</v>
      </c>
    </row>
    <row r="80" spans="1:7" ht="33" customHeight="1">
      <c r="A80" s="49">
        <v>79</v>
      </c>
      <c r="B80" s="379" t="s">
        <v>189</v>
      </c>
      <c r="C80" s="49" t="s">
        <v>94</v>
      </c>
      <c r="D80" s="380" t="s">
        <v>679</v>
      </c>
      <c r="E80" s="381" t="s">
        <v>820</v>
      </c>
      <c r="F80" s="50">
        <v>42262</v>
      </c>
      <c r="G80" s="49" t="s">
        <v>817</v>
      </c>
    </row>
    <row r="81" spans="1:8" ht="33" customHeight="1">
      <c r="A81" s="49">
        <v>80</v>
      </c>
      <c r="B81" s="389" t="s">
        <v>183</v>
      </c>
      <c r="C81" s="390" t="s">
        <v>97</v>
      </c>
      <c r="D81" s="391" t="s">
        <v>662</v>
      </c>
      <c r="E81" s="392" t="s">
        <v>821</v>
      </c>
      <c r="F81" s="393">
        <v>42262</v>
      </c>
      <c r="G81" s="390" t="s">
        <v>800</v>
      </c>
      <c r="H81" s="412"/>
    </row>
    <row r="82" spans="1:8" ht="33" customHeight="1">
      <c r="A82" s="49">
        <v>81</v>
      </c>
      <c r="B82" s="394" t="s">
        <v>184</v>
      </c>
      <c r="C82" s="398" t="s">
        <v>77</v>
      </c>
      <c r="D82" s="395" t="s">
        <v>662</v>
      </c>
      <c r="E82" s="396" t="s">
        <v>822</v>
      </c>
      <c r="F82" s="397">
        <v>42292</v>
      </c>
      <c r="G82" s="398" t="s">
        <v>823</v>
      </c>
    </row>
    <row r="83" spans="1:8" ht="33" customHeight="1">
      <c r="A83" s="49">
        <v>82</v>
      </c>
      <c r="B83" s="379" t="s">
        <v>191</v>
      </c>
      <c r="C83" s="49" t="s">
        <v>97</v>
      </c>
      <c r="D83" s="380" t="s">
        <v>662</v>
      </c>
      <c r="E83" s="381" t="s">
        <v>824</v>
      </c>
      <c r="F83" s="50">
        <v>42304</v>
      </c>
      <c r="G83" s="398" t="s">
        <v>825</v>
      </c>
    </row>
    <row r="84" spans="1:8" ht="33" customHeight="1">
      <c r="A84" s="49">
        <v>83</v>
      </c>
      <c r="B84" s="413" t="s">
        <v>182</v>
      </c>
      <c r="C84" s="414" t="s">
        <v>97</v>
      </c>
      <c r="D84" s="380" t="s">
        <v>662</v>
      </c>
      <c r="E84" s="381" t="s">
        <v>826</v>
      </c>
      <c r="F84" s="50">
        <v>42334</v>
      </c>
      <c r="G84" s="398" t="s">
        <v>827</v>
      </c>
    </row>
    <row r="85" spans="1:8" ht="33" customHeight="1">
      <c r="A85" s="49">
        <v>84</v>
      </c>
      <c r="B85" s="413" t="s">
        <v>193</v>
      </c>
      <c r="C85" s="414" t="s">
        <v>77</v>
      </c>
      <c r="D85" s="380" t="s">
        <v>662</v>
      </c>
      <c r="E85" s="381" t="s">
        <v>828</v>
      </c>
      <c r="F85" s="50">
        <v>42334</v>
      </c>
      <c r="G85" s="398" t="s">
        <v>827</v>
      </c>
    </row>
    <row r="86" spans="1:8" ht="33" customHeight="1">
      <c r="A86" s="49">
        <v>85</v>
      </c>
      <c r="B86" s="413" t="s">
        <v>194</v>
      </c>
      <c r="C86" s="414" t="s">
        <v>77</v>
      </c>
      <c r="D86" s="380" t="s">
        <v>662</v>
      </c>
      <c r="E86" s="381" t="s">
        <v>829</v>
      </c>
      <c r="F86" s="50">
        <v>42334</v>
      </c>
      <c r="G86" s="398" t="s">
        <v>827</v>
      </c>
    </row>
    <row r="87" spans="1:8" ht="33" customHeight="1">
      <c r="A87" s="49">
        <v>86</v>
      </c>
      <c r="B87" s="379" t="s">
        <v>190</v>
      </c>
      <c r="C87" s="414" t="s">
        <v>97</v>
      </c>
      <c r="D87" s="380" t="s">
        <v>662</v>
      </c>
      <c r="E87" s="381" t="s">
        <v>830</v>
      </c>
      <c r="F87" s="50">
        <v>42334</v>
      </c>
      <c r="G87" s="398" t="s">
        <v>827</v>
      </c>
    </row>
    <row r="88" spans="1:8" ht="33" customHeight="1">
      <c r="A88" s="49">
        <v>87</v>
      </c>
      <c r="B88" s="379" t="s">
        <v>195</v>
      </c>
      <c r="C88" s="49" t="s">
        <v>81</v>
      </c>
      <c r="D88" s="380" t="s">
        <v>662</v>
      </c>
      <c r="E88" s="381" t="s">
        <v>831</v>
      </c>
      <c r="F88" s="50">
        <v>42334</v>
      </c>
      <c r="G88" s="398" t="s">
        <v>832</v>
      </c>
    </row>
    <row r="89" spans="1:8" ht="33" customHeight="1">
      <c r="A89" s="49">
        <v>88</v>
      </c>
      <c r="B89" s="379" t="s">
        <v>201</v>
      </c>
      <c r="C89" s="414" t="s">
        <v>77</v>
      </c>
      <c r="D89" s="380" t="s">
        <v>662</v>
      </c>
      <c r="E89" s="381" t="s">
        <v>833</v>
      </c>
      <c r="F89" s="50">
        <v>42334</v>
      </c>
      <c r="G89" s="398" t="s">
        <v>834</v>
      </c>
    </row>
    <row r="90" spans="1:8" ht="33" customHeight="1">
      <c r="A90" s="49">
        <v>89</v>
      </c>
      <c r="B90" s="379" t="s">
        <v>206</v>
      </c>
      <c r="C90" s="414" t="s">
        <v>94</v>
      </c>
      <c r="D90" s="380" t="s">
        <v>679</v>
      </c>
      <c r="E90" s="381" t="s">
        <v>835</v>
      </c>
      <c r="F90" s="50">
        <v>42334</v>
      </c>
      <c r="G90" s="398" t="s">
        <v>836</v>
      </c>
    </row>
    <row r="91" spans="1:8" ht="33" customHeight="1">
      <c r="A91" s="49">
        <v>90</v>
      </c>
      <c r="B91" s="379" t="s">
        <v>208</v>
      </c>
      <c r="C91" s="49" t="s">
        <v>81</v>
      </c>
      <c r="D91" s="380" t="s">
        <v>679</v>
      </c>
      <c r="E91" s="381" t="s">
        <v>837</v>
      </c>
      <c r="F91" s="50">
        <v>42334</v>
      </c>
      <c r="G91" s="398" t="s">
        <v>832</v>
      </c>
    </row>
    <row r="92" spans="1:8" ht="33" customHeight="1">
      <c r="A92" s="49">
        <v>91</v>
      </c>
      <c r="B92" s="379" t="s">
        <v>209</v>
      </c>
      <c r="C92" s="49" t="s">
        <v>81</v>
      </c>
      <c r="D92" s="380" t="s">
        <v>679</v>
      </c>
      <c r="E92" s="381" t="s">
        <v>838</v>
      </c>
      <c r="F92" s="50">
        <v>42334</v>
      </c>
      <c r="G92" s="398" t="s">
        <v>832</v>
      </c>
    </row>
    <row r="93" spans="1:8" ht="33" customHeight="1">
      <c r="A93" s="49">
        <v>92</v>
      </c>
      <c r="B93" s="389" t="s">
        <v>210</v>
      </c>
      <c r="C93" s="415" t="s">
        <v>97</v>
      </c>
      <c r="D93" s="391" t="s">
        <v>662</v>
      </c>
      <c r="E93" s="392" t="s">
        <v>839</v>
      </c>
      <c r="F93" s="393">
        <v>42334</v>
      </c>
      <c r="G93" s="390" t="s">
        <v>840</v>
      </c>
    </row>
    <row r="94" spans="1:8" ht="33" customHeight="1">
      <c r="A94" s="49">
        <v>93</v>
      </c>
      <c r="B94" s="394" t="s">
        <v>199</v>
      </c>
      <c r="C94" s="398" t="s">
        <v>73</v>
      </c>
      <c r="D94" s="395" t="s">
        <v>724</v>
      </c>
      <c r="E94" s="381" t="s">
        <v>841</v>
      </c>
      <c r="F94" s="50">
        <v>42342</v>
      </c>
      <c r="G94" s="398" t="s">
        <v>842</v>
      </c>
    </row>
    <row r="95" spans="1:8" ht="33" customHeight="1">
      <c r="A95" s="49">
        <v>94</v>
      </c>
      <c r="B95" s="379" t="s">
        <v>203</v>
      </c>
      <c r="C95" s="414" t="s">
        <v>79</v>
      </c>
      <c r="D95" s="380" t="s">
        <v>662</v>
      </c>
      <c r="E95" s="381" t="s">
        <v>843</v>
      </c>
      <c r="F95" s="50">
        <v>42353</v>
      </c>
      <c r="G95" s="398" t="s">
        <v>844</v>
      </c>
    </row>
    <row r="96" spans="1:8" ht="33" customHeight="1">
      <c r="A96" s="49">
        <v>95</v>
      </c>
      <c r="B96" s="379" t="s">
        <v>204</v>
      </c>
      <c r="C96" s="414" t="s">
        <v>79</v>
      </c>
      <c r="D96" s="380" t="s">
        <v>662</v>
      </c>
      <c r="E96" s="381" t="s">
        <v>845</v>
      </c>
      <c r="F96" s="50">
        <v>42353</v>
      </c>
      <c r="G96" s="398" t="s">
        <v>844</v>
      </c>
    </row>
    <row r="97" spans="1:7" ht="33" customHeight="1">
      <c r="A97" s="49">
        <v>96</v>
      </c>
      <c r="B97" s="379" t="s">
        <v>196</v>
      </c>
      <c r="C97" s="49" t="s">
        <v>527</v>
      </c>
      <c r="D97" s="380" t="s">
        <v>662</v>
      </c>
      <c r="E97" s="381" t="s">
        <v>846</v>
      </c>
      <c r="F97" s="50">
        <v>42368</v>
      </c>
      <c r="G97" s="49" t="s">
        <v>847</v>
      </c>
    </row>
    <row r="98" spans="1:7" ht="33" customHeight="1">
      <c r="A98" s="49">
        <v>97</v>
      </c>
      <c r="B98" s="379" t="s">
        <v>197</v>
      </c>
      <c r="C98" s="49" t="s">
        <v>527</v>
      </c>
      <c r="D98" s="380" t="s">
        <v>662</v>
      </c>
      <c r="E98" s="381" t="s">
        <v>848</v>
      </c>
      <c r="F98" s="50">
        <v>42368</v>
      </c>
      <c r="G98" s="49" t="s">
        <v>847</v>
      </c>
    </row>
    <row r="99" spans="1:7" ht="33" customHeight="1">
      <c r="A99" s="49">
        <v>98</v>
      </c>
      <c r="B99" s="379" t="s">
        <v>202</v>
      </c>
      <c r="C99" s="49" t="s">
        <v>528</v>
      </c>
      <c r="D99" s="380" t="s">
        <v>662</v>
      </c>
      <c r="E99" s="381" t="s">
        <v>849</v>
      </c>
      <c r="F99" s="50">
        <v>42368</v>
      </c>
      <c r="G99" s="49" t="s">
        <v>847</v>
      </c>
    </row>
    <row r="100" spans="1:7" ht="33" customHeight="1">
      <c r="A100" s="49">
        <v>99</v>
      </c>
      <c r="B100" s="379" t="s">
        <v>211</v>
      </c>
      <c r="C100" s="49" t="s">
        <v>94</v>
      </c>
      <c r="D100" s="380" t="s">
        <v>679</v>
      </c>
      <c r="E100" s="381" t="s">
        <v>850</v>
      </c>
      <c r="F100" s="50">
        <v>42396</v>
      </c>
      <c r="G100" s="49" t="s">
        <v>851</v>
      </c>
    </row>
    <row r="101" spans="1:7" ht="33" customHeight="1">
      <c r="A101" s="49">
        <v>100</v>
      </c>
      <c r="B101" s="379" t="s">
        <v>215</v>
      </c>
      <c r="C101" s="49" t="s">
        <v>94</v>
      </c>
      <c r="D101" s="380" t="s">
        <v>679</v>
      </c>
      <c r="E101" s="381" t="s">
        <v>852</v>
      </c>
      <c r="F101" s="50">
        <v>42396</v>
      </c>
      <c r="G101" s="49" t="s">
        <v>853</v>
      </c>
    </row>
    <row r="102" spans="1:7" ht="33" customHeight="1">
      <c r="A102" s="49">
        <v>101</v>
      </c>
      <c r="B102" s="379" t="s">
        <v>213</v>
      </c>
      <c r="C102" s="49" t="s">
        <v>94</v>
      </c>
      <c r="D102" s="380" t="s">
        <v>679</v>
      </c>
      <c r="E102" s="381" t="s">
        <v>854</v>
      </c>
      <c r="F102" s="50">
        <v>42396</v>
      </c>
      <c r="G102" s="49" t="s">
        <v>853</v>
      </c>
    </row>
    <row r="103" spans="1:7" ht="33" customHeight="1">
      <c r="A103" s="49">
        <v>102</v>
      </c>
      <c r="B103" s="379" t="s">
        <v>216</v>
      </c>
      <c r="C103" s="49" t="s">
        <v>97</v>
      </c>
      <c r="D103" s="380" t="s">
        <v>662</v>
      </c>
      <c r="E103" s="381" t="s">
        <v>855</v>
      </c>
      <c r="F103" s="50">
        <v>42426</v>
      </c>
      <c r="G103" s="49" t="s">
        <v>856</v>
      </c>
    </row>
    <row r="104" spans="1:7" ht="33" customHeight="1">
      <c r="A104" s="49">
        <v>103</v>
      </c>
      <c r="B104" s="379" t="s">
        <v>217</v>
      </c>
      <c r="C104" s="49" t="s">
        <v>97</v>
      </c>
      <c r="D104" s="380" t="s">
        <v>662</v>
      </c>
      <c r="E104" s="381" t="s">
        <v>857</v>
      </c>
      <c r="F104" s="50">
        <v>42426</v>
      </c>
      <c r="G104" s="49" t="s">
        <v>856</v>
      </c>
    </row>
    <row r="105" spans="1:7" ht="33" customHeight="1">
      <c r="A105" s="49">
        <v>104</v>
      </c>
      <c r="B105" s="379" t="s">
        <v>218</v>
      </c>
      <c r="C105" s="49" t="s">
        <v>97</v>
      </c>
      <c r="D105" s="380" t="s">
        <v>662</v>
      </c>
      <c r="E105" s="381" t="s">
        <v>858</v>
      </c>
      <c r="F105" s="50">
        <v>42426</v>
      </c>
      <c r="G105" s="49" t="s">
        <v>856</v>
      </c>
    </row>
    <row r="106" spans="1:7" ht="33" customHeight="1">
      <c r="A106" s="49">
        <v>105</v>
      </c>
      <c r="B106" s="379" t="s">
        <v>222</v>
      </c>
      <c r="C106" s="49" t="s">
        <v>528</v>
      </c>
      <c r="D106" s="380" t="s">
        <v>662</v>
      </c>
      <c r="E106" s="381" t="s">
        <v>859</v>
      </c>
      <c r="F106" s="50">
        <v>42426</v>
      </c>
      <c r="G106" s="49" t="s">
        <v>856</v>
      </c>
    </row>
    <row r="107" spans="1:7" ht="33" customHeight="1">
      <c r="A107" s="49">
        <v>106</v>
      </c>
      <c r="B107" s="379" t="s">
        <v>228</v>
      </c>
      <c r="C107" s="49" t="s">
        <v>97</v>
      </c>
      <c r="D107" s="380" t="s">
        <v>662</v>
      </c>
      <c r="E107" s="381" t="s">
        <v>860</v>
      </c>
      <c r="F107" s="50">
        <v>42426</v>
      </c>
      <c r="G107" s="49" t="s">
        <v>856</v>
      </c>
    </row>
    <row r="108" spans="1:7" ht="33" customHeight="1">
      <c r="A108" s="49">
        <v>107</v>
      </c>
      <c r="B108" s="389" t="s">
        <v>226</v>
      </c>
      <c r="C108" s="390" t="s">
        <v>97</v>
      </c>
      <c r="D108" s="391" t="s">
        <v>662</v>
      </c>
      <c r="E108" s="392" t="s">
        <v>861</v>
      </c>
      <c r="F108" s="393">
        <v>42426</v>
      </c>
      <c r="G108" s="390" t="s">
        <v>856</v>
      </c>
    </row>
    <row r="109" spans="1:7" ht="33" customHeight="1">
      <c r="A109" s="49">
        <v>108</v>
      </c>
      <c r="B109" s="394" t="s">
        <v>219</v>
      </c>
      <c r="C109" s="398" t="s">
        <v>73</v>
      </c>
      <c r="D109" s="395" t="s">
        <v>724</v>
      </c>
      <c r="E109" s="396" t="s">
        <v>862</v>
      </c>
      <c r="F109" s="397">
        <v>42439</v>
      </c>
      <c r="G109" s="398" t="s">
        <v>863</v>
      </c>
    </row>
    <row r="110" spans="1:7" ht="33" customHeight="1">
      <c r="A110" s="49">
        <v>109</v>
      </c>
      <c r="B110" s="394" t="s">
        <v>220</v>
      </c>
      <c r="C110" s="398" t="s">
        <v>73</v>
      </c>
      <c r="D110" s="395" t="s">
        <v>724</v>
      </c>
      <c r="E110" s="396" t="s">
        <v>864</v>
      </c>
      <c r="F110" s="397">
        <v>42439</v>
      </c>
      <c r="G110" s="398" t="s">
        <v>863</v>
      </c>
    </row>
    <row r="111" spans="1:7" ht="33" customHeight="1">
      <c r="A111" s="49">
        <v>110</v>
      </c>
      <c r="B111" s="394" t="s">
        <v>207</v>
      </c>
      <c r="C111" s="398" t="s">
        <v>97</v>
      </c>
      <c r="D111" s="395" t="s">
        <v>662</v>
      </c>
      <c r="E111" s="396" t="s">
        <v>865</v>
      </c>
      <c r="F111" s="397">
        <v>42443</v>
      </c>
      <c r="G111" s="398" t="s">
        <v>866</v>
      </c>
    </row>
    <row r="112" spans="1:7" ht="33" customHeight="1">
      <c r="A112" s="49">
        <v>111</v>
      </c>
      <c r="B112" s="379" t="s">
        <v>223</v>
      </c>
      <c r="C112" s="49" t="s">
        <v>528</v>
      </c>
      <c r="D112" s="380" t="s">
        <v>662</v>
      </c>
      <c r="E112" s="381" t="s">
        <v>867</v>
      </c>
      <c r="F112" s="397">
        <v>42443</v>
      </c>
      <c r="G112" s="49" t="s">
        <v>868</v>
      </c>
    </row>
    <row r="113" spans="1:7" ht="33" customHeight="1">
      <c r="A113" s="49">
        <v>112</v>
      </c>
      <c r="B113" s="379" t="s">
        <v>205</v>
      </c>
      <c r="C113" s="49" t="s">
        <v>79</v>
      </c>
      <c r="D113" s="380" t="s">
        <v>662</v>
      </c>
      <c r="E113" s="381" t="s">
        <v>869</v>
      </c>
      <c r="F113" s="397">
        <v>42443</v>
      </c>
      <c r="G113" s="49" t="s">
        <v>868</v>
      </c>
    </row>
    <row r="114" spans="1:7" ht="33" customHeight="1">
      <c r="A114" s="49">
        <v>113</v>
      </c>
      <c r="B114" s="379" t="s">
        <v>230</v>
      </c>
      <c r="C114" s="49" t="s">
        <v>528</v>
      </c>
      <c r="D114" s="380" t="s">
        <v>662</v>
      </c>
      <c r="E114" s="381" t="s">
        <v>870</v>
      </c>
      <c r="F114" s="397">
        <v>42443</v>
      </c>
      <c r="G114" s="49" t="s">
        <v>868</v>
      </c>
    </row>
    <row r="115" spans="1:7" ht="33" customHeight="1">
      <c r="A115" s="49">
        <v>114</v>
      </c>
      <c r="B115" s="379" t="s">
        <v>871</v>
      </c>
      <c r="C115" s="49" t="s">
        <v>94</v>
      </c>
      <c r="D115" s="380" t="s">
        <v>679</v>
      </c>
      <c r="E115" s="381" t="s">
        <v>872</v>
      </c>
      <c r="F115" s="50">
        <v>42482</v>
      </c>
      <c r="G115" s="49" t="s">
        <v>873</v>
      </c>
    </row>
    <row r="116" spans="1:7" ht="33" customHeight="1">
      <c r="A116" s="49">
        <v>115</v>
      </c>
      <c r="B116" s="379" t="s">
        <v>239</v>
      </c>
      <c r="C116" s="49" t="s">
        <v>81</v>
      </c>
      <c r="D116" s="380" t="s">
        <v>679</v>
      </c>
      <c r="E116" s="381" t="s">
        <v>874</v>
      </c>
      <c r="F116" s="50">
        <v>42482</v>
      </c>
      <c r="G116" s="49" t="s">
        <v>873</v>
      </c>
    </row>
    <row r="117" spans="1:7" ht="33" customHeight="1">
      <c r="A117" s="49">
        <v>116</v>
      </c>
      <c r="B117" s="379" t="s">
        <v>250</v>
      </c>
      <c r="C117" s="49" t="s">
        <v>81</v>
      </c>
      <c r="D117" s="380" t="s">
        <v>679</v>
      </c>
      <c r="E117" s="381" t="s">
        <v>875</v>
      </c>
      <c r="F117" s="50">
        <v>42482</v>
      </c>
      <c r="G117" s="49" t="s">
        <v>873</v>
      </c>
    </row>
    <row r="118" spans="1:7" ht="33" customHeight="1">
      <c r="A118" s="49">
        <v>117</v>
      </c>
      <c r="B118" s="379" t="s">
        <v>248</v>
      </c>
      <c r="C118" s="49" t="s">
        <v>94</v>
      </c>
      <c r="D118" s="380" t="s">
        <v>679</v>
      </c>
      <c r="E118" s="381" t="s">
        <v>876</v>
      </c>
      <c r="F118" s="50">
        <v>42482</v>
      </c>
      <c r="G118" s="49" t="s">
        <v>873</v>
      </c>
    </row>
    <row r="119" spans="1:7" ht="33" customHeight="1">
      <c r="A119" s="49">
        <v>118</v>
      </c>
      <c r="B119" s="379" t="s">
        <v>247</v>
      </c>
      <c r="C119" s="49" t="s">
        <v>94</v>
      </c>
      <c r="D119" s="380" t="s">
        <v>679</v>
      </c>
      <c r="E119" s="381" t="s">
        <v>877</v>
      </c>
      <c r="F119" s="50">
        <v>42482</v>
      </c>
      <c r="G119" s="49" t="s">
        <v>873</v>
      </c>
    </row>
    <row r="120" spans="1:7" ht="33" customHeight="1">
      <c r="A120" s="49">
        <v>119</v>
      </c>
      <c r="B120" s="379" t="s">
        <v>232</v>
      </c>
      <c r="C120" s="49" t="s">
        <v>94</v>
      </c>
      <c r="D120" s="380" t="s">
        <v>679</v>
      </c>
      <c r="E120" s="381" t="s">
        <v>878</v>
      </c>
      <c r="F120" s="50">
        <v>42482</v>
      </c>
      <c r="G120" s="49" t="s">
        <v>873</v>
      </c>
    </row>
    <row r="121" spans="1:7" ht="33" customHeight="1">
      <c r="A121" s="49">
        <v>120</v>
      </c>
      <c r="B121" s="379" t="s">
        <v>233</v>
      </c>
      <c r="C121" s="49" t="s">
        <v>94</v>
      </c>
      <c r="D121" s="380" t="s">
        <v>679</v>
      </c>
      <c r="E121" s="381" t="s">
        <v>879</v>
      </c>
      <c r="F121" s="50">
        <v>42482</v>
      </c>
      <c r="G121" s="49" t="s">
        <v>880</v>
      </c>
    </row>
    <row r="122" spans="1:7" ht="33" customHeight="1">
      <c r="A122" s="49">
        <v>121</v>
      </c>
      <c r="B122" s="379" t="s">
        <v>240</v>
      </c>
      <c r="C122" s="49" t="s">
        <v>94</v>
      </c>
      <c r="D122" s="380" t="s">
        <v>679</v>
      </c>
      <c r="E122" s="381" t="s">
        <v>881</v>
      </c>
      <c r="F122" s="50">
        <v>42482</v>
      </c>
      <c r="G122" s="49" t="s">
        <v>880</v>
      </c>
    </row>
    <row r="123" spans="1:7" ht="33" customHeight="1">
      <c r="A123" s="49">
        <v>122</v>
      </c>
      <c r="B123" s="379" t="s">
        <v>882</v>
      </c>
      <c r="C123" s="49" t="s">
        <v>81</v>
      </c>
      <c r="D123" s="380" t="s">
        <v>679</v>
      </c>
      <c r="E123" s="381" t="s">
        <v>883</v>
      </c>
      <c r="F123" s="50">
        <v>42482</v>
      </c>
      <c r="G123" s="49" t="s">
        <v>880</v>
      </c>
    </row>
    <row r="124" spans="1:7" ht="33" customHeight="1">
      <c r="A124" s="49">
        <v>123</v>
      </c>
      <c r="B124" s="379" t="s">
        <v>241</v>
      </c>
      <c r="C124" s="49" t="s">
        <v>94</v>
      </c>
      <c r="D124" s="380" t="s">
        <v>679</v>
      </c>
      <c r="E124" s="381" t="s">
        <v>884</v>
      </c>
      <c r="F124" s="50">
        <v>42482</v>
      </c>
      <c r="G124" s="49" t="s">
        <v>880</v>
      </c>
    </row>
    <row r="125" spans="1:7" ht="33" customHeight="1">
      <c r="A125" s="49">
        <v>124</v>
      </c>
      <c r="B125" s="379" t="s">
        <v>235</v>
      </c>
      <c r="C125" s="49" t="s">
        <v>97</v>
      </c>
      <c r="D125" s="380" t="s">
        <v>662</v>
      </c>
      <c r="E125" s="381" t="s">
        <v>885</v>
      </c>
      <c r="F125" s="50">
        <v>42482</v>
      </c>
      <c r="G125" s="49" t="s">
        <v>886</v>
      </c>
    </row>
    <row r="126" spans="1:7" ht="33" customHeight="1">
      <c r="A126" s="49">
        <v>125</v>
      </c>
      <c r="B126" s="379" t="s">
        <v>243</v>
      </c>
      <c r="C126" s="50" t="s">
        <v>97</v>
      </c>
      <c r="D126" s="380" t="s">
        <v>662</v>
      </c>
      <c r="E126" s="381" t="s">
        <v>887</v>
      </c>
      <c r="F126" s="50">
        <v>42482</v>
      </c>
      <c r="G126" s="49" t="s">
        <v>886</v>
      </c>
    </row>
    <row r="127" spans="1:7" ht="33" customHeight="1">
      <c r="A127" s="49">
        <v>126</v>
      </c>
      <c r="B127" s="379" t="s">
        <v>236</v>
      </c>
      <c r="C127" s="49" t="s">
        <v>97</v>
      </c>
      <c r="D127" s="380" t="s">
        <v>662</v>
      </c>
      <c r="E127" s="381" t="s">
        <v>888</v>
      </c>
      <c r="F127" s="50">
        <v>42482</v>
      </c>
      <c r="G127" s="49" t="s">
        <v>886</v>
      </c>
    </row>
    <row r="128" spans="1:7" ht="33" customHeight="1">
      <c r="A128" s="49">
        <v>127</v>
      </c>
      <c r="B128" s="379" t="s">
        <v>889</v>
      </c>
      <c r="C128" s="49" t="s">
        <v>528</v>
      </c>
      <c r="D128" s="380" t="s">
        <v>662</v>
      </c>
      <c r="E128" s="381" t="s">
        <v>890</v>
      </c>
      <c r="F128" s="50">
        <v>42482</v>
      </c>
      <c r="G128" s="49" t="s">
        <v>886</v>
      </c>
    </row>
    <row r="129" spans="1:7" ht="33" customHeight="1">
      <c r="A129" s="49">
        <v>128</v>
      </c>
      <c r="B129" s="379" t="s">
        <v>891</v>
      </c>
      <c r="C129" s="49" t="s">
        <v>97</v>
      </c>
      <c r="D129" s="380" t="s">
        <v>662</v>
      </c>
      <c r="E129" s="381" t="s">
        <v>892</v>
      </c>
      <c r="F129" s="50">
        <v>42482</v>
      </c>
      <c r="G129" s="49" t="s">
        <v>886</v>
      </c>
    </row>
    <row r="130" spans="1:7" ht="33" customHeight="1">
      <c r="A130" s="49">
        <v>129</v>
      </c>
      <c r="B130" s="379" t="s">
        <v>246</v>
      </c>
      <c r="C130" s="49" t="s">
        <v>73</v>
      </c>
      <c r="D130" s="380" t="s">
        <v>724</v>
      </c>
      <c r="E130" s="381" t="s">
        <v>893</v>
      </c>
      <c r="F130" s="50">
        <v>42482</v>
      </c>
      <c r="G130" s="49" t="s">
        <v>894</v>
      </c>
    </row>
    <row r="131" spans="1:7" ht="33" customHeight="1">
      <c r="A131" s="49">
        <v>130</v>
      </c>
      <c r="B131" s="379" t="s">
        <v>231</v>
      </c>
      <c r="C131" s="49" t="s">
        <v>73</v>
      </c>
      <c r="D131" s="380" t="s">
        <v>724</v>
      </c>
      <c r="E131" s="381" t="s">
        <v>895</v>
      </c>
      <c r="F131" s="50">
        <v>42482</v>
      </c>
      <c r="G131" s="49" t="s">
        <v>894</v>
      </c>
    </row>
    <row r="132" spans="1:7" ht="33" customHeight="1">
      <c r="A132" s="49">
        <v>131</v>
      </c>
      <c r="B132" s="394" t="s">
        <v>257</v>
      </c>
      <c r="C132" s="398" t="s">
        <v>528</v>
      </c>
      <c r="D132" s="395" t="s">
        <v>662</v>
      </c>
      <c r="E132" s="396" t="s">
        <v>896</v>
      </c>
      <c r="F132" s="397">
        <v>42562</v>
      </c>
      <c r="G132" s="398" t="s">
        <v>897</v>
      </c>
    </row>
    <row r="133" spans="1:7" ht="33" customHeight="1">
      <c r="A133" s="49">
        <v>132</v>
      </c>
      <c r="B133" s="379" t="s">
        <v>265</v>
      </c>
      <c r="C133" s="49" t="s">
        <v>528</v>
      </c>
      <c r="D133" s="380" t="s">
        <v>662</v>
      </c>
      <c r="E133" s="381" t="s">
        <v>898</v>
      </c>
      <c r="F133" s="50">
        <v>42576</v>
      </c>
      <c r="G133" s="49" t="s">
        <v>899</v>
      </c>
    </row>
    <row r="134" spans="1:7" ht="33" customHeight="1">
      <c r="A134" s="49">
        <v>133</v>
      </c>
      <c r="B134" s="379" t="s">
        <v>900</v>
      </c>
      <c r="C134" s="49" t="s">
        <v>528</v>
      </c>
      <c r="D134" s="380" t="s">
        <v>662</v>
      </c>
      <c r="E134" s="381" t="s">
        <v>901</v>
      </c>
      <c r="F134" s="50">
        <v>42576</v>
      </c>
      <c r="G134" s="49" t="s">
        <v>899</v>
      </c>
    </row>
    <row r="135" spans="1:7" ht="33" customHeight="1">
      <c r="A135" s="49">
        <v>134</v>
      </c>
      <c r="B135" s="379" t="s">
        <v>263</v>
      </c>
      <c r="C135" s="49" t="s">
        <v>261</v>
      </c>
      <c r="D135" s="380" t="s">
        <v>679</v>
      </c>
      <c r="E135" s="381" t="s">
        <v>902</v>
      </c>
      <c r="F135" s="50">
        <v>42565</v>
      </c>
      <c r="G135" s="49" t="s">
        <v>903</v>
      </c>
    </row>
    <row r="136" spans="1:7" ht="33" customHeight="1">
      <c r="A136" s="49">
        <v>135</v>
      </c>
      <c r="B136" s="379" t="s">
        <v>260</v>
      </c>
      <c r="C136" s="49" t="s">
        <v>261</v>
      </c>
      <c r="D136" s="380" t="s">
        <v>679</v>
      </c>
      <c r="E136" s="381" t="s">
        <v>904</v>
      </c>
      <c r="F136" s="50">
        <v>42565</v>
      </c>
      <c r="G136" s="49" t="s">
        <v>903</v>
      </c>
    </row>
    <row r="137" spans="1:7" ht="33" customHeight="1">
      <c r="A137" s="49">
        <v>136</v>
      </c>
      <c r="B137" s="379" t="s">
        <v>905</v>
      </c>
      <c r="C137" s="49" t="s">
        <v>94</v>
      </c>
      <c r="D137" s="380" t="s">
        <v>679</v>
      </c>
      <c r="E137" s="381" t="s">
        <v>906</v>
      </c>
      <c r="F137" s="50">
        <v>42559</v>
      </c>
      <c r="G137" s="49" t="s">
        <v>907</v>
      </c>
    </row>
    <row r="138" spans="1:7" ht="33" customHeight="1">
      <c r="A138" s="49">
        <v>137</v>
      </c>
      <c r="B138" s="379" t="s">
        <v>254</v>
      </c>
      <c r="C138" s="49" t="s">
        <v>77</v>
      </c>
      <c r="D138" s="380" t="s">
        <v>662</v>
      </c>
      <c r="E138" s="381" t="s">
        <v>908</v>
      </c>
      <c r="F138" s="50">
        <v>42529</v>
      </c>
      <c r="G138" s="49" t="s">
        <v>909</v>
      </c>
    </row>
    <row r="139" spans="1:7" ht="33" customHeight="1">
      <c r="A139" s="49">
        <v>138</v>
      </c>
      <c r="B139" s="379" t="s">
        <v>245</v>
      </c>
      <c r="C139" s="49" t="s">
        <v>97</v>
      </c>
      <c r="D139" s="380" t="s">
        <v>662</v>
      </c>
      <c r="E139" s="381" t="s">
        <v>910</v>
      </c>
      <c r="F139" s="50">
        <v>42529</v>
      </c>
      <c r="G139" s="49" t="s">
        <v>911</v>
      </c>
    </row>
    <row r="140" spans="1:7" ht="33" customHeight="1">
      <c r="A140" s="49">
        <v>139</v>
      </c>
      <c r="B140" s="379" t="s">
        <v>244</v>
      </c>
      <c r="C140" s="49" t="s">
        <v>97</v>
      </c>
      <c r="D140" s="380" t="s">
        <v>662</v>
      </c>
      <c r="E140" s="381" t="s">
        <v>912</v>
      </c>
      <c r="F140" s="50">
        <v>42529</v>
      </c>
      <c r="G140" s="49" t="s">
        <v>911</v>
      </c>
    </row>
    <row r="141" spans="1:7" ht="33" customHeight="1">
      <c r="A141" s="49">
        <v>140</v>
      </c>
      <c r="B141" s="379" t="s">
        <v>252</v>
      </c>
      <c r="C141" s="49" t="s">
        <v>97</v>
      </c>
      <c r="D141" s="380" t="s">
        <v>662</v>
      </c>
      <c r="E141" s="381" t="s">
        <v>913</v>
      </c>
      <c r="F141" s="50">
        <v>42529</v>
      </c>
      <c r="G141" s="49" t="s">
        <v>911</v>
      </c>
    </row>
    <row r="142" spans="1:7" ht="33" customHeight="1">
      <c r="A142" s="49">
        <v>141</v>
      </c>
      <c r="B142" s="379" t="s">
        <v>253</v>
      </c>
      <c r="C142" s="49" t="s">
        <v>97</v>
      </c>
      <c r="D142" s="380" t="s">
        <v>662</v>
      </c>
      <c r="E142" s="381" t="s">
        <v>914</v>
      </c>
      <c r="F142" s="50">
        <v>42529</v>
      </c>
      <c r="G142" s="49" t="s">
        <v>915</v>
      </c>
    </row>
    <row r="143" spans="1:7" ht="33" customHeight="1">
      <c r="A143" s="49">
        <v>142</v>
      </c>
      <c r="B143" s="379" t="s">
        <v>259</v>
      </c>
      <c r="C143" s="49" t="s">
        <v>79</v>
      </c>
      <c r="D143" s="380" t="s">
        <v>662</v>
      </c>
      <c r="E143" s="381" t="s">
        <v>916</v>
      </c>
      <c r="F143" s="50">
        <v>42529</v>
      </c>
      <c r="G143" s="49" t="s">
        <v>915</v>
      </c>
    </row>
    <row r="144" spans="1:7" ht="33" customHeight="1">
      <c r="A144" s="49">
        <v>143</v>
      </c>
      <c r="B144" s="416" t="s">
        <v>258</v>
      </c>
      <c r="C144" s="417" t="s">
        <v>79</v>
      </c>
      <c r="D144" s="418" t="s">
        <v>662</v>
      </c>
      <c r="E144" s="419" t="s">
        <v>917</v>
      </c>
      <c r="F144" s="420">
        <v>42529</v>
      </c>
      <c r="G144" s="417" t="s">
        <v>915</v>
      </c>
    </row>
    <row r="145" spans="1:7" ht="33" customHeight="1">
      <c r="A145" s="49">
        <v>144</v>
      </c>
      <c r="B145" s="421" t="s">
        <v>262</v>
      </c>
      <c r="C145" s="422" t="s">
        <v>261</v>
      </c>
      <c r="D145" s="423" t="s">
        <v>679</v>
      </c>
      <c r="E145" s="424" t="s">
        <v>918</v>
      </c>
      <c r="F145" s="425">
        <v>42565</v>
      </c>
      <c r="G145" s="422" t="s">
        <v>903</v>
      </c>
    </row>
    <row r="146" spans="1:7" ht="33" customHeight="1">
      <c r="A146" s="49">
        <v>145</v>
      </c>
      <c r="B146" s="426" t="s">
        <v>271</v>
      </c>
      <c r="C146" s="427" t="s">
        <v>527</v>
      </c>
      <c r="D146" s="428" t="s">
        <v>662</v>
      </c>
      <c r="E146" s="429" t="s">
        <v>919</v>
      </c>
      <c r="F146" s="430">
        <v>42716</v>
      </c>
      <c r="G146" s="427" t="s">
        <v>920</v>
      </c>
    </row>
    <row r="147" spans="1:7" ht="33" customHeight="1">
      <c r="A147" s="49">
        <v>146</v>
      </c>
      <c r="B147" s="416" t="s">
        <v>267</v>
      </c>
      <c r="C147" s="417" t="s">
        <v>528</v>
      </c>
      <c r="D147" s="418" t="s">
        <v>708</v>
      </c>
      <c r="E147" s="419" t="s">
        <v>921</v>
      </c>
      <c r="F147" s="420">
        <v>42681</v>
      </c>
      <c r="G147" s="417" t="s">
        <v>922</v>
      </c>
    </row>
    <row r="148" spans="1:7" ht="33" customHeight="1">
      <c r="A148" s="49">
        <v>147</v>
      </c>
      <c r="B148" s="394" t="s">
        <v>923</v>
      </c>
      <c r="C148" s="398" t="s">
        <v>261</v>
      </c>
      <c r="D148" s="395" t="s">
        <v>679</v>
      </c>
      <c r="E148" s="396" t="s">
        <v>924</v>
      </c>
      <c r="F148" s="397">
        <v>42732</v>
      </c>
      <c r="G148" s="398" t="s">
        <v>925</v>
      </c>
    </row>
    <row r="149" spans="1:7" ht="33" customHeight="1">
      <c r="A149" s="49">
        <v>148</v>
      </c>
      <c r="B149" s="379" t="s">
        <v>926</v>
      </c>
      <c r="C149" s="49" t="s">
        <v>79</v>
      </c>
      <c r="D149" s="380" t="s">
        <v>662</v>
      </c>
      <c r="E149" s="381" t="s">
        <v>927</v>
      </c>
      <c r="F149" s="50">
        <v>42732</v>
      </c>
      <c r="G149" s="49" t="s">
        <v>928</v>
      </c>
    </row>
    <row r="150" spans="1:7" ht="33" customHeight="1">
      <c r="A150" s="49">
        <v>149</v>
      </c>
      <c r="B150" s="431" t="s">
        <v>929</v>
      </c>
      <c r="C150" s="432" t="s">
        <v>527</v>
      </c>
      <c r="D150" s="433" t="s">
        <v>662</v>
      </c>
      <c r="E150" s="434" t="s">
        <v>930</v>
      </c>
      <c r="F150" s="435">
        <v>42732</v>
      </c>
      <c r="G150" s="432" t="s">
        <v>931</v>
      </c>
    </row>
    <row r="151" spans="1:7" ht="33" customHeight="1">
      <c r="A151" s="49">
        <v>150</v>
      </c>
      <c r="B151" s="431" t="s">
        <v>932</v>
      </c>
      <c r="C151" s="432" t="s">
        <v>81</v>
      </c>
      <c r="D151" s="433" t="s">
        <v>679</v>
      </c>
      <c r="E151" s="434" t="s">
        <v>933</v>
      </c>
      <c r="F151" s="435">
        <v>42759</v>
      </c>
      <c r="G151" s="432" t="s">
        <v>934</v>
      </c>
    </row>
    <row r="152" spans="1:7" ht="33" customHeight="1">
      <c r="A152" s="49">
        <v>151</v>
      </c>
      <c r="B152" s="436" t="s">
        <v>935</v>
      </c>
      <c r="C152" s="437" t="s">
        <v>81</v>
      </c>
      <c r="D152" s="438" t="s">
        <v>679</v>
      </c>
      <c r="E152" s="439" t="s">
        <v>936</v>
      </c>
      <c r="F152" s="440">
        <v>42815</v>
      </c>
      <c r="G152" s="437" t="s">
        <v>937</v>
      </c>
    </row>
    <row r="153" spans="1:7" ht="33" customHeight="1">
      <c r="A153" s="49">
        <v>152</v>
      </c>
      <c r="B153" s="394" t="s">
        <v>938</v>
      </c>
      <c r="C153" s="398" t="s">
        <v>79</v>
      </c>
      <c r="D153" s="395" t="s">
        <v>662</v>
      </c>
      <c r="E153" s="396" t="s">
        <v>939</v>
      </c>
      <c r="F153" s="397">
        <v>42830</v>
      </c>
      <c r="G153" s="398" t="s">
        <v>940</v>
      </c>
    </row>
    <row r="154" spans="1:7" ht="33" customHeight="1">
      <c r="A154" s="49">
        <v>153</v>
      </c>
      <c r="B154" s="379" t="s">
        <v>941</v>
      </c>
      <c r="C154" s="49" t="s">
        <v>94</v>
      </c>
      <c r="D154" s="380" t="s">
        <v>679</v>
      </c>
      <c r="E154" s="381" t="s">
        <v>942</v>
      </c>
      <c r="F154" s="50">
        <v>42830</v>
      </c>
      <c r="G154" s="49" t="s">
        <v>943</v>
      </c>
    </row>
    <row r="155" spans="1:7" ht="33" customHeight="1">
      <c r="A155" s="49">
        <v>154</v>
      </c>
      <c r="B155" s="379" t="s">
        <v>944</v>
      </c>
      <c r="C155" s="49" t="s">
        <v>94</v>
      </c>
      <c r="D155" s="380" t="s">
        <v>679</v>
      </c>
      <c r="E155" s="381" t="s">
        <v>945</v>
      </c>
      <c r="F155" s="50">
        <v>42830</v>
      </c>
      <c r="G155" s="49" t="s">
        <v>943</v>
      </c>
    </row>
    <row r="156" spans="1:7" ht="33" customHeight="1">
      <c r="A156" s="49">
        <v>155</v>
      </c>
      <c r="B156" s="379" t="s">
        <v>946</v>
      </c>
      <c r="C156" s="49" t="s">
        <v>81</v>
      </c>
      <c r="D156" s="380" t="s">
        <v>679</v>
      </c>
      <c r="E156" s="381" t="s">
        <v>947</v>
      </c>
      <c r="F156" s="50">
        <v>42830</v>
      </c>
      <c r="G156" s="49" t="s">
        <v>943</v>
      </c>
    </row>
    <row r="157" spans="1:7" ht="33" customHeight="1">
      <c r="A157" s="49">
        <v>156</v>
      </c>
      <c r="B157" s="379" t="s">
        <v>948</v>
      </c>
      <c r="C157" s="49" t="s">
        <v>107</v>
      </c>
      <c r="D157" s="380" t="s">
        <v>688</v>
      </c>
      <c r="E157" s="381" t="s">
        <v>949</v>
      </c>
      <c r="F157" s="50">
        <v>42830</v>
      </c>
      <c r="G157" s="49" t="s">
        <v>950</v>
      </c>
    </row>
    <row r="158" spans="1:7" ht="33" customHeight="1">
      <c r="A158" s="49">
        <v>157</v>
      </c>
      <c r="B158" s="379" t="s">
        <v>951</v>
      </c>
      <c r="C158" s="49" t="s">
        <v>122</v>
      </c>
      <c r="D158" s="380" t="s">
        <v>662</v>
      </c>
      <c r="E158" s="381" t="s">
        <v>952</v>
      </c>
      <c r="F158" s="50">
        <v>42830</v>
      </c>
      <c r="G158" s="49" t="s">
        <v>953</v>
      </c>
    </row>
    <row r="159" spans="1:7" ht="33" customHeight="1">
      <c r="A159" s="49">
        <v>158</v>
      </c>
      <c r="B159" s="416" t="s">
        <v>954</v>
      </c>
      <c r="C159" s="417" t="s">
        <v>122</v>
      </c>
      <c r="D159" s="418" t="s">
        <v>662</v>
      </c>
      <c r="E159" s="419" t="s">
        <v>955</v>
      </c>
      <c r="F159" s="420">
        <v>42830</v>
      </c>
      <c r="G159" s="417" t="s">
        <v>953</v>
      </c>
    </row>
    <row r="160" spans="1:7" ht="33" customHeight="1">
      <c r="A160" s="49">
        <v>159</v>
      </c>
      <c r="B160" s="394" t="s">
        <v>956</v>
      </c>
      <c r="C160" s="398" t="s">
        <v>261</v>
      </c>
      <c r="D160" s="395" t="s">
        <v>679</v>
      </c>
      <c r="E160" s="396" t="s">
        <v>957</v>
      </c>
      <c r="F160" s="397">
        <v>42877</v>
      </c>
      <c r="G160" s="398" t="s">
        <v>958</v>
      </c>
    </row>
    <row r="161" spans="1:7" ht="33" customHeight="1">
      <c r="A161" s="49">
        <v>160</v>
      </c>
      <c r="B161" s="379" t="s">
        <v>959</v>
      </c>
      <c r="C161" s="49" t="s">
        <v>81</v>
      </c>
      <c r="D161" s="380" t="s">
        <v>679</v>
      </c>
      <c r="E161" s="381" t="s">
        <v>960</v>
      </c>
      <c r="F161" s="50">
        <v>42877</v>
      </c>
      <c r="G161" s="49" t="s">
        <v>958</v>
      </c>
    </row>
    <row r="162" spans="1:7" ht="33" customHeight="1">
      <c r="A162" s="49">
        <v>161</v>
      </c>
      <c r="B162" s="379" t="s">
        <v>961</v>
      </c>
      <c r="C162" s="49" t="s">
        <v>261</v>
      </c>
      <c r="D162" s="380" t="s">
        <v>679</v>
      </c>
      <c r="E162" s="381" t="s">
        <v>962</v>
      </c>
      <c r="F162" s="50">
        <v>42877</v>
      </c>
      <c r="G162" s="49" t="s">
        <v>958</v>
      </c>
    </row>
    <row r="163" spans="1:7" ht="33" customHeight="1">
      <c r="A163" s="49">
        <v>162</v>
      </c>
      <c r="B163" s="379" t="s">
        <v>963</v>
      </c>
      <c r="C163" s="49" t="s">
        <v>261</v>
      </c>
      <c r="D163" s="380" t="s">
        <v>679</v>
      </c>
      <c r="E163" s="381" t="s">
        <v>964</v>
      </c>
      <c r="F163" s="50">
        <v>42877</v>
      </c>
      <c r="G163" s="49" t="s">
        <v>965</v>
      </c>
    </row>
    <row r="164" spans="1:7" ht="33" customHeight="1">
      <c r="A164" s="49">
        <v>163</v>
      </c>
      <c r="B164" s="416" t="s">
        <v>966</v>
      </c>
      <c r="C164" s="417" t="s">
        <v>79</v>
      </c>
      <c r="D164" s="418" t="s">
        <v>662</v>
      </c>
      <c r="E164" s="419" t="s">
        <v>967</v>
      </c>
      <c r="F164" s="420">
        <v>42877</v>
      </c>
      <c r="G164" s="417" t="s">
        <v>968</v>
      </c>
    </row>
    <row r="165" spans="1:7" ht="33" customHeight="1">
      <c r="A165" s="49">
        <v>164</v>
      </c>
      <c r="B165" s="394" t="s">
        <v>969</v>
      </c>
      <c r="C165" s="398" t="s">
        <v>970</v>
      </c>
      <c r="D165" s="395" t="s">
        <v>662</v>
      </c>
      <c r="E165" s="396" t="s">
        <v>971</v>
      </c>
      <c r="F165" s="397">
        <v>42928</v>
      </c>
      <c r="G165" s="398" t="s">
        <v>972</v>
      </c>
    </row>
    <row r="166" spans="1:7" ht="33" customHeight="1">
      <c r="A166" s="49">
        <v>165</v>
      </c>
      <c r="B166" s="379" t="s">
        <v>973</v>
      </c>
      <c r="C166" s="49" t="s">
        <v>107</v>
      </c>
      <c r="D166" s="380" t="s">
        <v>688</v>
      </c>
      <c r="E166" s="381" t="s">
        <v>974</v>
      </c>
      <c r="F166" s="50">
        <v>42940</v>
      </c>
      <c r="G166" s="49" t="s">
        <v>975</v>
      </c>
    </row>
    <row r="167" spans="1:7" ht="33" customHeight="1">
      <c r="A167" s="49">
        <v>166</v>
      </c>
      <c r="B167" s="379" t="s">
        <v>976</v>
      </c>
      <c r="C167" s="49" t="s">
        <v>94</v>
      </c>
      <c r="D167" s="380" t="s">
        <v>679</v>
      </c>
      <c r="E167" s="381" t="s">
        <v>977</v>
      </c>
      <c r="F167" s="50">
        <v>42940</v>
      </c>
      <c r="G167" s="49" t="s">
        <v>978</v>
      </c>
    </row>
    <row r="168" spans="1:7" ht="33" customHeight="1">
      <c r="A168" s="49">
        <v>167</v>
      </c>
      <c r="B168" s="379" t="s">
        <v>979</v>
      </c>
      <c r="C168" s="49" t="s">
        <v>528</v>
      </c>
      <c r="D168" s="380" t="s">
        <v>662</v>
      </c>
      <c r="E168" s="381" t="s">
        <v>980</v>
      </c>
      <c r="F168" s="50">
        <v>42940</v>
      </c>
      <c r="G168" s="49" t="s">
        <v>981</v>
      </c>
    </row>
    <row r="169" spans="1:7" ht="33" customHeight="1">
      <c r="A169" s="49">
        <v>168</v>
      </c>
      <c r="B169" s="379" t="s">
        <v>982</v>
      </c>
      <c r="C169" s="49" t="s">
        <v>528</v>
      </c>
      <c r="D169" s="380" t="s">
        <v>662</v>
      </c>
      <c r="E169" s="381" t="s">
        <v>983</v>
      </c>
      <c r="F169" s="50">
        <v>42940</v>
      </c>
      <c r="G169" s="49" t="s">
        <v>981</v>
      </c>
    </row>
    <row r="170" spans="1:7" ht="33" customHeight="1">
      <c r="A170" s="49">
        <v>169</v>
      </c>
      <c r="B170" s="379" t="s">
        <v>984</v>
      </c>
      <c r="C170" s="49" t="s">
        <v>81</v>
      </c>
      <c r="D170" s="380" t="s">
        <v>679</v>
      </c>
      <c r="E170" s="381" t="s">
        <v>985</v>
      </c>
      <c r="F170" s="50">
        <v>42948</v>
      </c>
      <c r="G170" s="49" t="s">
        <v>986</v>
      </c>
    </row>
    <row r="171" spans="1:7" ht="33" customHeight="1">
      <c r="A171" s="49">
        <v>170</v>
      </c>
      <c r="B171" s="416" t="s">
        <v>987</v>
      </c>
      <c r="C171" s="417" t="s">
        <v>81</v>
      </c>
      <c r="D171" s="418" t="s">
        <v>679</v>
      </c>
      <c r="E171" s="419" t="s">
        <v>988</v>
      </c>
      <c r="F171" s="420">
        <v>42948</v>
      </c>
      <c r="G171" s="417" t="s">
        <v>986</v>
      </c>
    </row>
    <row r="172" spans="1:7" ht="33" customHeight="1">
      <c r="A172" s="49">
        <v>171</v>
      </c>
      <c r="B172" s="394" t="s">
        <v>989</v>
      </c>
      <c r="C172" s="398" t="s">
        <v>122</v>
      </c>
      <c r="D172" s="395" t="s">
        <v>662</v>
      </c>
      <c r="E172" s="396" t="s">
        <v>990</v>
      </c>
      <c r="F172" s="397">
        <v>43040</v>
      </c>
      <c r="G172" s="398" t="s">
        <v>991</v>
      </c>
    </row>
    <row r="173" spans="1:7" ht="33" customHeight="1">
      <c r="A173" s="49">
        <v>172</v>
      </c>
      <c r="B173" s="431" t="s">
        <v>992</v>
      </c>
      <c r="C173" s="432" t="s">
        <v>122</v>
      </c>
      <c r="D173" s="433" t="s">
        <v>662</v>
      </c>
      <c r="E173" s="434" t="s">
        <v>993</v>
      </c>
      <c r="F173" s="435">
        <v>43040</v>
      </c>
      <c r="G173" s="432" t="s">
        <v>991</v>
      </c>
    </row>
    <row r="174" spans="1:7" ht="33" customHeight="1">
      <c r="A174" s="49">
        <v>173</v>
      </c>
      <c r="B174" s="426" t="s">
        <v>994</v>
      </c>
      <c r="C174" s="427" t="s">
        <v>94</v>
      </c>
      <c r="D174" s="428" t="s">
        <v>679</v>
      </c>
      <c r="E174" s="429" t="s">
        <v>995</v>
      </c>
      <c r="F174" s="430">
        <v>43077</v>
      </c>
      <c r="G174" s="427" t="s">
        <v>996</v>
      </c>
    </row>
    <row r="175" spans="1:7" ht="33" customHeight="1">
      <c r="A175" s="49">
        <v>174</v>
      </c>
      <c r="B175" s="379" t="s">
        <v>997</v>
      </c>
      <c r="C175" s="49" t="s">
        <v>261</v>
      </c>
      <c r="D175" s="380" t="s">
        <v>679</v>
      </c>
      <c r="E175" s="381" t="s">
        <v>998</v>
      </c>
      <c r="F175" s="50">
        <v>43077</v>
      </c>
      <c r="G175" s="49" t="s">
        <v>996</v>
      </c>
    </row>
    <row r="176" spans="1:7" ht="33" customHeight="1">
      <c r="A176" s="49">
        <v>175</v>
      </c>
      <c r="B176" s="379" t="s">
        <v>999</v>
      </c>
      <c r="C176" s="49" t="s">
        <v>94</v>
      </c>
      <c r="D176" s="380" t="s">
        <v>679</v>
      </c>
      <c r="E176" s="381" t="s">
        <v>1000</v>
      </c>
      <c r="F176" s="50">
        <v>43077</v>
      </c>
      <c r="G176" s="49" t="s">
        <v>996</v>
      </c>
    </row>
    <row r="177" spans="1:7" ht="33" customHeight="1">
      <c r="A177" s="49">
        <v>176</v>
      </c>
      <c r="B177" s="379" t="s">
        <v>1001</v>
      </c>
      <c r="C177" s="49" t="s">
        <v>81</v>
      </c>
      <c r="D177" s="380" t="s">
        <v>679</v>
      </c>
      <c r="E177" s="381" t="s">
        <v>1002</v>
      </c>
      <c r="F177" s="50">
        <v>43077</v>
      </c>
      <c r="G177" s="49" t="s">
        <v>996</v>
      </c>
    </row>
    <row r="178" spans="1:7" ht="33" customHeight="1">
      <c r="A178" s="49">
        <v>177</v>
      </c>
      <c r="B178" s="379" t="s">
        <v>1003</v>
      </c>
      <c r="C178" s="49" t="s">
        <v>261</v>
      </c>
      <c r="D178" s="380" t="s">
        <v>679</v>
      </c>
      <c r="E178" s="381" t="s">
        <v>1004</v>
      </c>
      <c r="F178" s="50">
        <v>43077</v>
      </c>
      <c r="G178" s="49" t="s">
        <v>1005</v>
      </c>
    </row>
    <row r="179" spans="1:7" ht="33" customHeight="1">
      <c r="A179" s="49">
        <v>178</v>
      </c>
      <c r="B179" s="379" t="s">
        <v>1006</v>
      </c>
      <c r="C179" s="49" t="s">
        <v>261</v>
      </c>
      <c r="D179" s="380" t="s">
        <v>679</v>
      </c>
      <c r="E179" s="381" t="s">
        <v>1007</v>
      </c>
      <c r="F179" s="50">
        <v>43077</v>
      </c>
      <c r="G179" s="49" t="s">
        <v>1005</v>
      </c>
    </row>
    <row r="180" spans="1:7" ht="33" customHeight="1">
      <c r="A180" s="49">
        <v>179</v>
      </c>
      <c r="B180" s="416" t="s">
        <v>1008</v>
      </c>
      <c r="C180" s="417" t="s">
        <v>94</v>
      </c>
      <c r="D180" s="418" t="s">
        <v>679</v>
      </c>
      <c r="E180" s="419" t="s">
        <v>1009</v>
      </c>
      <c r="F180" s="420">
        <v>43077</v>
      </c>
      <c r="G180" s="417" t="s">
        <v>1005</v>
      </c>
    </row>
    <row r="181" spans="1:7" ht="33" customHeight="1">
      <c r="A181" s="49">
        <v>180</v>
      </c>
      <c r="B181" s="394" t="s">
        <v>1010</v>
      </c>
      <c r="C181" s="398" t="s">
        <v>94</v>
      </c>
      <c r="D181" s="395" t="s">
        <v>679</v>
      </c>
      <c r="E181" s="396" t="s">
        <v>1011</v>
      </c>
      <c r="F181" s="397">
        <v>43091</v>
      </c>
      <c r="G181" s="398" t="s">
        <v>1012</v>
      </c>
    </row>
    <row r="182" spans="1:7" ht="33" customHeight="1">
      <c r="A182" s="49">
        <v>181</v>
      </c>
      <c r="B182" s="379" t="s">
        <v>1013</v>
      </c>
      <c r="C182" s="49" t="s">
        <v>122</v>
      </c>
      <c r="D182" s="380" t="s">
        <v>662</v>
      </c>
      <c r="E182" s="381" t="s">
        <v>1014</v>
      </c>
      <c r="F182" s="50">
        <v>43181</v>
      </c>
      <c r="G182" s="49" t="s">
        <v>1015</v>
      </c>
    </row>
    <row r="183" spans="1:7" ht="33" customHeight="1">
      <c r="A183" s="49">
        <v>182</v>
      </c>
      <c r="B183" s="379" t="s">
        <v>1016</v>
      </c>
      <c r="C183" s="49" t="s">
        <v>122</v>
      </c>
      <c r="D183" s="380" t="s">
        <v>662</v>
      </c>
      <c r="E183" s="381" t="s">
        <v>1017</v>
      </c>
      <c r="F183" s="50">
        <v>43181</v>
      </c>
      <c r="G183" s="49" t="s">
        <v>1018</v>
      </c>
    </row>
    <row r="184" spans="1:7" ht="33" customHeight="1">
      <c r="A184" s="49">
        <v>183</v>
      </c>
      <c r="B184" s="379" t="s">
        <v>1019</v>
      </c>
      <c r="C184" s="49" t="s">
        <v>107</v>
      </c>
      <c r="D184" s="380" t="s">
        <v>688</v>
      </c>
      <c r="E184" s="381" t="s">
        <v>1020</v>
      </c>
      <c r="F184" s="50">
        <v>43181</v>
      </c>
      <c r="G184" s="49" t="s">
        <v>1021</v>
      </c>
    </row>
    <row r="185" spans="1:7" ht="33" customHeight="1">
      <c r="A185" s="49">
        <v>184</v>
      </c>
      <c r="B185" s="416" t="s">
        <v>1022</v>
      </c>
      <c r="C185" s="417" t="s">
        <v>107</v>
      </c>
      <c r="D185" s="418" t="s">
        <v>688</v>
      </c>
      <c r="E185" s="419" t="s">
        <v>1023</v>
      </c>
      <c r="F185" s="420">
        <v>43181</v>
      </c>
      <c r="G185" s="417" t="s">
        <v>1021</v>
      </c>
    </row>
    <row r="186" spans="1:7" ht="33" customHeight="1">
      <c r="A186" s="49">
        <v>185</v>
      </c>
      <c r="B186" s="394" t="s">
        <v>1024</v>
      </c>
      <c r="C186" s="398" t="s">
        <v>122</v>
      </c>
      <c r="D186" s="395" t="s">
        <v>662</v>
      </c>
      <c r="E186" s="396" t="s">
        <v>1025</v>
      </c>
      <c r="F186" s="397">
        <v>43091</v>
      </c>
      <c r="G186" s="398" t="s">
        <v>1026</v>
      </c>
    </row>
    <row r="187" spans="1:7" ht="33" customHeight="1">
      <c r="A187" s="49">
        <v>186</v>
      </c>
      <c r="B187" s="379" t="s">
        <v>1027</v>
      </c>
      <c r="C187" s="49" t="s">
        <v>79</v>
      </c>
      <c r="D187" s="380" t="s">
        <v>662</v>
      </c>
      <c r="E187" s="381" t="s">
        <v>1028</v>
      </c>
      <c r="F187" s="50">
        <v>43091</v>
      </c>
      <c r="G187" s="49" t="s">
        <v>1026</v>
      </c>
    </row>
    <row r="188" spans="1:7" ht="33" customHeight="1">
      <c r="A188" s="49">
        <v>187</v>
      </c>
      <c r="B188" s="379" t="s">
        <v>1029</v>
      </c>
      <c r="C188" s="49" t="s">
        <v>122</v>
      </c>
      <c r="D188" s="380" t="s">
        <v>662</v>
      </c>
      <c r="E188" s="381" t="s">
        <v>1030</v>
      </c>
      <c r="F188" s="50">
        <v>43091</v>
      </c>
      <c r="G188" s="49" t="s">
        <v>1026</v>
      </c>
    </row>
    <row r="189" spans="1:7" ht="33" customHeight="1">
      <c r="A189" s="49">
        <v>188</v>
      </c>
      <c r="B189" s="379" t="s">
        <v>1031</v>
      </c>
      <c r="C189" s="49" t="s">
        <v>527</v>
      </c>
      <c r="D189" s="380" t="s">
        <v>662</v>
      </c>
      <c r="E189" s="381" t="s">
        <v>1032</v>
      </c>
      <c r="F189" s="50">
        <v>43215</v>
      </c>
      <c r="G189" s="49" t="s">
        <v>1033</v>
      </c>
    </row>
    <row r="190" spans="1:7" ht="33" customHeight="1">
      <c r="A190" s="49">
        <v>189</v>
      </c>
      <c r="B190" s="379" t="s">
        <v>1034</v>
      </c>
      <c r="C190" s="49" t="s">
        <v>79</v>
      </c>
      <c r="D190" s="380" t="s">
        <v>662</v>
      </c>
      <c r="E190" s="381" t="s">
        <v>1035</v>
      </c>
      <c r="F190" s="50">
        <v>43231</v>
      </c>
      <c r="G190" s="49" t="s">
        <v>1036</v>
      </c>
    </row>
    <row r="191" spans="1:7" ht="33" customHeight="1">
      <c r="A191" s="49">
        <v>190</v>
      </c>
      <c r="B191" s="379" t="s">
        <v>1037</v>
      </c>
      <c r="C191" s="49" t="s">
        <v>527</v>
      </c>
      <c r="D191" s="380" t="s">
        <v>662</v>
      </c>
      <c r="E191" s="381" t="s">
        <v>1038</v>
      </c>
      <c r="F191" s="50">
        <v>43231</v>
      </c>
      <c r="G191" s="49" t="s">
        <v>1036</v>
      </c>
    </row>
    <row r="192" spans="1:7" ht="33" customHeight="1">
      <c r="A192" s="49">
        <v>191</v>
      </c>
      <c r="B192" s="379" t="s">
        <v>1039</v>
      </c>
      <c r="C192" s="49" t="s">
        <v>94</v>
      </c>
      <c r="D192" s="380" t="s">
        <v>679</v>
      </c>
      <c r="E192" s="381" t="s">
        <v>1040</v>
      </c>
      <c r="F192" s="50">
        <v>43266</v>
      </c>
      <c r="G192" s="49" t="s">
        <v>1041</v>
      </c>
    </row>
    <row r="193" spans="1:7" ht="33" customHeight="1">
      <c r="A193" s="49">
        <v>192</v>
      </c>
      <c r="B193" s="379" t="s">
        <v>342</v>
      </c>
      <c r="C193" s="49" t="s">
        <v>122</v>
      </c>
      <c r="D193" s="380" t="s">
        <v>662</v>
      </c>
      <c r="E193" s="381" t="s">
        <v>1042</v>
      </c>
      <c r="F193" s="50">
        <v>43266</v>
      </c>
      <c r="G193" s="49" t="s">
        <v>1043</v>
      </c>
    </row>
    <row r="194" spans="1:7" ht="33" customHeight="1">
      <c r="A194" s="49">
        <v>193</v>
      </c>
      <c r="B194" s="379" t="s">
        <v>1044</v>
      </c>
      <c r="C194" s="49" t="s">
        <v>79</v>
      </c>
      <c r="D194" s="380" t="s">
        <v>662</v>
      </c>
      <c r="E194" s="381" t="s">
        <v>1045</v>
      </c>
      <c r="F194" s="50">
        <v>43266</v>
      </c>
      <c r="G194" s="49" t="s">
        <v>1046</v>
      </c>
    </row>
    <row r="195" spans="1:7" ht="33" customHeight="1">
      <c r="A195" s="49">
        <v>194</v>
      </c>
      <c r="B195" s="379" t="s">
        <v>1047</v>
      </c>
      <c r="C195" s="49" t="s">
        <v>122</v>
      </c>
      <c r="D195" s="380" t="s">
        <v>662</v>
      </c>
      <c r="E195" s="381" t="s">
        <v>1048</v>
      </c>
      <c r="F195" s="50">
        <v>43266</v>
      </c>
      <c r="G195" s="49" t="s">
        <v>1046</v>
      </c>
    </row>
    <row r="196" spans="1:7" ht="33" customHeight="1">
      <c r="A196" s="49">
        <v>195</v>
      </c>
      <c r="B196" s="379" t="s">
        <v>1049</v>
      </c>
      <c r="C196" s="49" t="s">
        <v>79</v>
      </c>
      <c r="D196" s="380" t="s">
        <v>662</v>
      </c>
      <c r="E196" s="381" t="s">
        <v>1050</v>
      </c>
      <c r="F196" s="50">
        <v>43266</v>
      </c>
      <c r="G196" s="49" t="s">
        <v>1046</v>
      </c>
    </row>
    <row r="197" spans="1:7" ht="33" customHeight="1">
      <c r="A197" s="49">
        <v>196</v>
      </c>
      <c r="B197" s="379" t="s">
        <v>1051</v>
      </c>
      <c r="C197" s="49" t="s">
        <v>527</v>
      </c>
      <c r="D197" s="380" t="s">
        <v>662</v>
      </c>
      <c r="E197" s="381" t="s">
        <v>1052</v>
      </c>
      <c r="F197" s="50">
        <v>43322</v>
      </c>
      <c r="G197" s="49" t="s">
        <v>1053</v>
      </c>
    </row>
    <row r="198" spans="1:7" ht="33" customHeight="1">
      <c r="A198" s="49">
        <v>197</v>
      </c>
      <c r="B198" s="379" t="s">
        <v>1054</v>
      </c>
      <c r="C198" s="49" t="s">
        <v>122</v>
      </c>
      <c r="D198" s="380" t="s">
        <v>662</v>
      </c>
      <c r="E198" s="381" t="s">
        <v>1055</v>
      </c>
      <c r="F198" s="50">
        <v>43419</v>
      </c>
      <c r="G198" s="49" t="s">
        <v>1056</v>
      </c>
    </row>
    <row r="199" spans="1:7" ht="33" customHeight="1">
      <c r="A199" s="49">
        <v>198</v>
      </c>
      <c r="B199" s="379" t="s">
        <v>1057</v>
      </c>
      <c r="C199" s="49" t="s">
        <v>261</v>
      </c>
      <c r="D199" s="380" t="s">
        <v>679</v>
      </c>
      <c r="E199" s="381" t="s">
        <v>1058</v>
      </c>
      <c r="F199" s="50">
        <v>43419</v>
      </c>
      <c r="G199" s="49" t="s">
        <v>1059</v>
      </c>
    </row>
    <row r="200" spans="1:7" ht="33" customHeight="1">
      <c r="A200" s="49">
        <v>199</v>
      </c>
      <c r="B200" s="379" t="s">
        <v>1060</v>
      </c>
      <c r="C200" s="49" t="s">
        <v>79</v>
      </c>
      <c r="D200" s="380" t="s">
        <v>662</v>
      </c>
      <c r="E200" s="381" t="s">
        <v>1061</v>
      </c>
      <c r="F200" s="50">
        <v>43419</v>
      </c>
      <c r="G200" s="49" t="s">
        <v>1062</v>
      </c>
    </row>
    <row r="201" spans="1:7" ht="33" customHeight="1">
      <c r="A201" s="49">
        <v>200</v>
      </c>
      <c r="B201" s="379" t="s">
        <v>1063</v>
      </c>
      <c r="C201" s="49" t="s">
        <v>122</v>
      </c>
      <c r="D201" s="380" t="s">
        <v>662</v>
      </c>
      <c r="E201" s="381" t="s">
        <v>1064</v>
      </c>
      <c r="F201" s="50">
        <v>43419</v>
      </c>
      <c r="G201" s="49" t="s">
        <v>1062</v>
      </c>
    </row>
    <row r="202" spans="1:7" ht="33" customHeight="1">
      <c r="A202" s="49">
        <v>201</v>
      </c>
      <c r="B202" s="379" t="s">
        <v>1065</v>
      </c>
      <c r="C202" s="49" t="s">
        <v>81</v>
      </c>
      <c r="D202" s="380" t="s">
        <v>679</v>
      </c>
      <c r="E202" s="381" t="s">
        <v>1066</v>
      </c>
      <c r="F202" s="50">
        <v>43453</v>
      </c>
      <c r="G202" s="49" t="s">
        <v>1067</v>
      </c>
    </row>
    <row r="203" spans="1:7" ht="33" customHeight="1">
      <c r="A203" s="49">
        <v>202</v>
      </c>
      <c r="B203" s="379" t="s">
        <v>1068</v>
      </c>
      <c r="C203" s="49" t="s">
        <v>81</v>
      </c>
      <c r="D203" s="380" t="s">
        <v>679</v>
      </c>
      <c r="E203" s="381" t="s">
        <v>1069</v>
      </c>
      <c r="F203" s="50">
        <v>43453</v>
      </c>
      <c r="G203" s="49" t="s">
        <v>1067</v>
      </c>
    </row>
    <row r="204" spans="1:7" ht="33" customHeight="1">
      <c r="A204" s="49">
        <v>203</v>
      </c>
      <c r="B204" s="379" t="s">
        <v>1070</v>
      </c>
      <c r="C204" s="49" t="s">
        <v>79</v>
      </c>
      <c r="D204" s="380" t="s">
        <v>662</v>
      </c>
      <c r="E204" s="381" t="s">
        <v>1071</v>
      </c>
      <c r="F204" s="50">
        <v>43474</v>
      </c>
      <c r="G204" s="49" t="s">
        <v>1072</v>
      </c>
    </row>
    <row r="205" spans="1:7" ht="33" customHeight="1">
      <c r="A205" s="49">
        <v>204</v>
      </c>
      <c r="B205" s="379" t="s">
        <v>1073</v>
      </c>
      <c r="C205" s="49" t="s">
        <v>79</v>
      </c>
      <c r="D205" s="380" t="s">
        <v>662</v>
      </c>
      <c r="E205" s="381" t="s">
        <v>1074</v>
      </c>
      <c r="F205" s="50">
        <v>43474</v>
      </c>
      <c r="G205" s="49" t="s">
        <v>1072</v>
      </c>
    </row>
    <row r="206" spans="1:7" ht="33" customHeight="1">
      <c r="A206" s="49">
        <v>205</v>
      </c>
      <c r="B206" s="416" t="s">
        <v>1075</v>
      </c>
      <c r="C206" s="417" t="s">
        <v>79</v>
      </c>
      <c r="D206" s="418" t="s">
        <v>662</v>
      </c>
      <c r="E206" s="419" t="s">
        <v>1076</v>
      </c>
      <c r="F206" s="420">
        <v>43504</v>
      </c>
      <c r="G206" s="417" t="s">
        <v>1077</v>
      </c>
    </row>
    <row r="207" spans="1:7" ht="33" customHeight="1">
      <c r="A207" s="49">
        <v>206</v>
      </c>
      <c r="B207" s="394" t="s">
        <v>1078</v>
      </c>
      <c r="C207" s="398" t="s">
        <v>528</v>
      </c>
      <c r="D207" s="395" t="s">
        <v>662</v>
      </c>
      <c r="E207" s="396" t="s">
        <v>1079</v>
      </c>
      <c r="F207" s="397">
        <v>43566</v>
      </c>
      <c r="G207" s="398" t="s">
        <v>1080</v>
      </c>
    </row>
    <row r="208" spans="1:7" ht="33" customHeight="1">
      <c r="A208" s="49">
        <v>207</v>
      </c>
      <c r="B208" s="379" t="s">
        <v>1081</v>
      </c>
      <c r="C208" s="49" t="s">
        <v>261</v>
      </c>
      <c r="D208" s="380" t="s">
        <v>679</v>
      </c>
      <c r="E208" s="381" t="s">
        <v>1082</v>
      </c>
      <c r="F208" s="50">
        <v>43592</v>
      </c>
      <c r="G208" s="49" t="s">
        <v>1083</v>
      </c>
    </row>
    <row r="209" spans="1:7" ht="33" customHeight="1">
      <c r="A209" s="49">
        <v>208</v>
      </c>
      <c r="B209" s="379" t="s">
        <v>1084</v>
      </c>
      <c r="C209" s="49" t="s">
        <v>261</v>
      </c>
      <c r="D209" s="380" t="s">
        <v>679</v>
      </c>
      <c r="E209" s="381" t="s">
        <v>1085</v>
      </c>
      <c r="F209" s="50">
        <v>43592</v>
      </c>
      <c r="G209" s="49" t="s">
        <v>1083</v>
      </c>
    </row>
    <row r="210" spans="1:7" ht="33" customHeight="1">
      <c r="A210" s="49">
        <v>209</v>
      </c>
      <c r="B210" s="379" t="s">
        <v>1086</v>
      </c>
      <c r="C210" s="49" t="s">
        <v>261</v>
      </c>
      <c r="D210" s="380" t="s">
        <v>679</v>
      </c>
      <c r="E210" s="381" t="s">
        <v>1087</v>
      </c>
      <c r="F210" s="50">
        <v>43592</v>
      </c>
      <c r="G210" s="49" t="s">
        <v>1083</v>
      </c>
    </row>
    <row r="211" spans="1:7" ht="33" customHeight="1">
      <c r="A211" s="49">
        <v>210</v>
      </c>
      <c r="B211" s="379" t="s">
        <v>1088</v>
      </c>
      <c r="C211" s="49" t="s">
        <v>94</v>
      </c>
      <c r="D211" s="380" t="s">
        <v>679</v>
      </c>
      <c r="E211" s="381" t="s">
        <v>1089</v>
      </c>
      <c r="F211" s="50">
        <v>43592</v>
      </c>
      <c r="G211" s="49" t="s">
        <v>1090</v>
      </c>
    </row>
    <row r="212" spans="1:7" ht="33" customHeight="1">
      <c r="A212" s="49">
        <v>211</v>
      </c>
      <c r="B212" s="379" t="s">
        <v>1091</v>
      </c>
      <c r="C212" s="49" t="s">
        <v>94</v>
      </c>
      <c r="D212" s="380" t="s">
        <v>679</v>
      </c>
      <c r="E212" s="381" t="s">
        <v>1092</v>
      </c>
      <c r="F212" s="50">
        <v>43592</v>
      </c>
      <c r="G212" s="49" t="s">
        <v>1090</v>
      </c>
    </row>
    <row r="213" spans="1:7" ht="33" customHeight="1">
      <c r="A213" s="49">
        <v>212</v>
      </c>
      <c r="B213" s="379" t="s">
        <v>1093</v>
      </c>
      <c r="C213" s="49" t="s">
        <v>94</v>
      </c>
      <c r="D213" s="380" t="s">
        <v>679</v>
      </c>
      <c r="E213" s="381" t="s">
        <v>1094</v>
      </c>
      <c r="F213" s="50">
        <v>43592</v>
      </c>
      <c r="G213" s="49" t="s">
        <v>1095</v>
      </c>
    </row>
    <row r="214" spans="1:7" ht="33" customHeight="1">
      <c r="A214" s="49">
        <v>213</v>
      </c>
      <c r="B214" s="379" t="s">
        <v>1096</v>
      </c>
      <c r="C214" s="49" t="s">
        <v>94</v>
      </c>
      <c r="D214" s="380" t="s">
        <v>679</v>
      </c>
      <c r="E214" s="381" t="s">
        <v>1097</v>
      </c>
      <c r="F214" s="50">
        <v>43592</v>
      </c>
      <c r="G214" s="49" t="s">
        <v>1095</v>
      </c>
    </row>
    <row r="215" spans="1:7" ht="33" customHeight="1">
      <c r="A215" s="49">
        <v>214</v>
      </c>
      <c r="B215" s="379" t="s">
        <v>1098</v>
      </c>
      <c r="C215" s="49" t="s">
        <v>261</v>
      </c>
      <c r="D215" s="380" t="s">
        <v>679</v>
      </c>
      <c r="E215" s="381" t="s">
        <v>1099</v>
      </c>
      <c r="F215" s="50">
        <v>43592</v>
      </c>
      <c r="G215" s="49" t="s">
        <v>1100</v>
      </c>
    </row>
    <row r="216" spans="1:7" ht="33" customHeight="1">
      <c r="A216" s="49">
        <v>215</v>
      </c>
      <c r="B216" s="379" t="s">
        <v>1101</v>
      </c>
      <c r="C216" s="49" t="s">
        <v>261</v>
      </c>
      <c r="D216" s="380" t="s">
        <v>679</v>
      </c>
      <c r="E216" s="381" t="s">
        <v>1102</v>
      </c>
      <c r="F216" s="50">
        <v>43592</v>
      </c>
      <c r="G216" s="49" t="s">
        <v>1100</v>
      </c>
    </row>
    <row r="217" spans="1:7" ht="33" customHeight="1">
      <c r="A217" s="49">
        <v>216</v>
      </c>
      <c r="B217" s="379" t="s">
        <v>1103</v>
      </c>
      <c r="C217" s="49" t="s">
        <v>261</v>
      </c>
      <c r="D217" s="380" t="s">
        <v>679</v>
      </c>
      <c r="E217" s="381" t="s">
        <v>1104</v>
      </c>
      <c r="F217" s="50">
        <v>43592</v>
      </c>
      <c r="G217" s="49" t="s">
        <v>1100</v>
      </c>
    </row>
    <row r="218" spans="1:7" ht="33" customHeight="1">
      <c r="A218" s="49">
        <v>217</v>
      </c>
      <c r="B218" s="379" t="s">
        <v>1105</v>
      </c>
      <c r="C218" s="49" t="s">
        <v>79</v>
      </c>
      <c r="D218" s="380" t="s">
        <v>662</v>
      </c>
      <c r="E218" s="381" t="s">
        <v>1106</v>
      </c>
      <c r="F218" s="50">
        <v>43592</v>
      </c>
      <c r="G218" s="49" t="s">
        <v>1107</v>
      </c>
    </row>
    <row r="219" spans="1:7" ht="33" customHeight="1">
      <c r="A219" s="49">
        <v>218</v>
      </c>
      <c r="B219" s="413" t="s">
        <v>1108</v>
      </c>
      <c r="C219" s="414" t="s">
        <v>79</v>
      </c>
      <c r="D219" s="380" t="s">
        <v>662</v>
      </c>
      <c r="E219" s="381" t="s">
        <v>1109</v>
      </c>
      <c r="F219" s="50">
        <v>43671</v>
      </c>
      <c r="G219" s="49" t="s">
        <v>1110</v>
      </c>
    </row>
    <row r="220" spans="1:7" ht="33" customHeight="1">
      <c r="A220" s="49">
        <v>219</v>
      </c>
      <c r="B220" s="413" t="s">
        <v>649</v>
      </c>
      <c r="C220" s="414" t="s">
        <v>122</v>
      </c>
      <c r="D220" s="380" t="s">
        <v>662</v>
      </c>
      <c r="E220" s="381" t="s">
        <v>1111</v>
      </c>
      <c r="F220" s="50">
        <v>43677</v>
      </c>
      <c r="G220" s="49" t="s">
        <v>1112</v>
      </c>
    </row>
    <row r="221" spans="1:7" ht="33" customHeight="1">
      <c r="A221" s="49">
        <v>220</v>
      </c>
      <c r="B221" s="413" t="s">
        <v>1113</v>
      </c>
      <c r="C221" s="414" t="s">
        <v>122</v>
      </c>
      <c r="D221" s="380" t="s">
        <v>662</v>
      </c>
      <c r="E221" s="381" t="s">
        <v>1114</v>
      </c>
      <c r="F221" s="50">
        <v>43677</v>
      </c>
      <c r="G221" s="49" t="s">
        <v>1115</v>
      </c>
    </row>
    <row r="222" spans="1:7" ht="33" customHeight="1">
      <c r="A222" s="49">
        <v>221</v>
      </c>
      <c r="B222" s="441" t="s">
        <v>379</v>
      </c>
      <c r="C222" s="414" t="s">
        <v>122</v>
      </c>
      <c r="D222" s="380" t="s">
        <v>662</v>
      </c>
      <c r="E222" s="381" t="s">
        <v>1116</v>
      </c>
      <c r="F222" s="50">
        <v>43677</v>
      </c>
      <c r="G222" s="49" t="s">
        <v>1112</v>
      </c>
    </row>
    <row r="223" spans="1:7" ht="33" customHeight="1">
      <c r="A223" s="49">
        <v>222</v>
      </c>
      <c r="B223" s="442" t="s">
        <v>380</v>
      </c>
      <c r="C223" s="414" t="s">
        <v>122</v>
      </c>
      <c r="D223" s="380" t="s">
        <v>662</v>
      </c>
      <c r="E223" s="381" t="s">
        <v>1117</v>
      </c>
      <c r="F223" s="50">
        <v>43677</v>
      </c>
      <c r="G223" s="49" t="s">
        <v>1112</v>
      </c>
    </row>
    <row r="224" spans="1:7" ht="33" customHeight="1">
      <c r="A224" s="49">
        <v>223</v>
      </c>
      <c r="B224" s="379" t="s">
        <v>1118</v>
      </c>
      <c r="C224" s="112" t="s">
        <v>94</v>
      </c>
      <c r="D224" s="380" t="s">
        <v>679</v>
      </c>
      <c r="E224" s="381" t="s">
        <v>1119</v>
      </c>
      <c r="F224" s="50">
        <v>43761</v>
      </c>
      <c r="G224" s="49" t="s">
        <v>1120</v>
      </c>
    </row>
    <row r="225" spans="1:7" ht="33" customHeight="1">
      <c r="A225" s="49">
        <v>224</v>
      </c>
      <c r="B225" s="379" t="s">
        <v>1121</v>
      </c>
      <c r="C225" s="112" t="s">
        <v>261</v>
      </c>
      <c r="D225" s="380" t="s">
        <v>679</v>
      </c>
      <c r="E225" s="381" t="s">
        <v>1122</v>
      </c>
      <c r="F225" s="50">
        <v>43761</v>
      </c>
      <c r="G225" s="49" t="s">
        <v>1120</v>
      </c>
    </row>
    <row r="226" spans="1:7" ht="33" customHeight="1">
      <c r="A226" s="49">
        <v>225</v>
      </c>
      <c r="B226" s="379" t="s">
        <v>1123</v>
      </c>
      <c r="C226" s="112" t="s">
        <v>261</v>
      </c>
      <c r="D226" s="380" t="s">
        <v>679</v>
      </c>
      <c r="E226" s="381" t="s">
        <v>1124</v>
      </c>
      <c r="F226" s="50">
        <v>43761</v>
      </c>
      <c r="G226" s="49" t="s">
        <v>1120</v>
      </c>
    </row>
    <row r="227" spans="1:7" ht="33" customHeight="1">
      <c r="A227" s="49">
        <v>226</v>
      </c>
      <c r="B227" s="379" t="s">
        <v>1125</v>
      </c>
      <c r="C227" s="112" t="s">
        <v>122</v>
      </c>
      <c r="D227" s="380" t="s">
        <v>662</v>
      </c>
      <c r="E227" s="381" t="s">
        <v>1126</v>
      </c>
      <c r="F227" s="50">
        <v>43761</v>
      </c>
      <c r="G227" s="49" t="s">
        <v>1127</v>
      </c>
    </row>
    <row r="228" spans="1:7" ht="33" customHeight="1">
      <c r="A228" s="49">
        <v>227</v>
      </c>
      <c r="B228" s="379" t="s">
        <v>1128</v>
      </c>
      <c r="C228" s="112" t="s">
        <v>122</v>
      </c>
      <c r="D228" s="380" t="s">
        <v>662</v>
      </c>
      <c r="E228" s="381" t="s">
        <v>1129</v>
      </c>
      <c r="F228" s="50">
        <v>43761</v>
      </c>
      <c r="G228" s="49" t="s">
        <v>1127</v>
      </c>
    </row>
    <row r="229" spans="1:7" ht="33" customHeight="1">
      <c r="A229" s="49">
        <v>228</v>
      </c>
      <c r="B229" s="379" t="s">
        <v>1130</v>
      </c>
      <c r="C229" s="112" t="s">
        <v>79</v>
      </c>
      <c r="D229" s="380" t="s">
        <v>662</v>
      </c>
      <c r="E229" s="381" t="s">
        <v>1131</v>
      </c>
      <c r="F229" s="50">
        <v>43769</v>
      </c>
      <c r="G229" s="49" t="s">
        <v>1132</v>
      </c>
    </row>
    <row r="230" spans="1:7" ht="33" customHeight="1">
      <c r="A230" s="49">
        <v>229</v>
      </c>
      <c r="B230" s="379" t="s">
        <v>1133</v>
      </c>
      <c r="C230" s="112" t="s">
        <v>122</v>
      </c>
      <c r="D230" s="380" t="s">
        <v>662</v>
      </c>
      <c r="E230" s="381" t="s">
        <v>1134</v>
      </c>
      <c r="F230" s="50">
        <v>43769</v>
      </c>
      <c r="G230" s="49" t="s">
        <v>1132</v>
      </c>
    </row>
    <row r="231" spans="1:7" ht="33" customHeight="1">
      <c r="A231" s="49">
        <v>230</v>
      </c>
      <c r="B231" s="379" t="s">
        <v>1135</v>
      </c>
      <c r="C231" s="443" t="s">
        <v>107</v>
      </c>
      <c r="D231" s="380" t="s">
        <v>688</v>
      </c>
      <c r="E231" s="444" t="s">
        <v>1136</v>
      </c>
      <c r="F231" s="50">
        <v>43761</v>
      </c>
      <c r="G231" s="49" t="s">
        <v>1137</v>
      </c>
    </row>
    <row r="232" spans="1:7" ht="33" customHeight="1">
      <c r="A232" s="49">
        <v>231</v>
      </c>
      <c r="B232" s="445" t="s">
        <v>1138</v>
      </c>
      <c r="C232" s="446" t="s">
        <v>94</v>
      </c>
      <c r="D232" s="447" t="s">
        <v>679</v>
      </c>
      <c r="E232" s="448" t="s">
        <v>1139</v>
      </c>
      <c r="F232" s="449">
        <v>43769</v>
      </c>
      <c r="G232" s="450" t="s">
        <v>1140</v>
      </c>
    </row>
    <row r="233" spans="1:7" ht="33" customHeight="1">
      <c r="A233" s="49">
        <v>232</v>
      </c>
      <c r="B233" s="451" t="s">
        <v>1141</v>
      </c>
      <c r="C233" s="238" t="s">
        <v>94</v>
      </c>
      <c r="D233" s="433" t="s">
        <v>679</v>
      </c>
      <c r="E233" s="434" t="s">
        <v>1142</v>
      </c>
      <c r="F233" s="435">
        <v>43809</v>
      </c>
      <c r="G233" s="432" t="s">
        <v>1143</v>
      </c>
    </row>
    <row r="234" spans="1:7" ht="33" customHeight="1">
      <c r="A234" s="49">
        <v>233</v>
      </c>
      <c r="B234" s="413" t="s">
        <v>1144</v>
      </c>
      <c r="C234" s="112" t="s">
        <v>79</v>
      </c>
      <c r="D234" s="380" t="s">
        <v>662</v>
      </c>
      <c r="E234" s="381" t="s">
        <v>1145</v>
      </c>
      <c r="F234" s="50">
        <v>43843</v>
      </c>
      <c r="G234" s="49" t="s">
        <v>1146</v>
      </c>
    </row>
    <row r="235" spans="1:7" ht="33" customHeight="1">
      <c r="A235" s="49">
        <v>234</v>
      </c>
      <c r="B235" s="452" t="s">
        <v>1147</v>
      </c>
      <c r="C235" s="102" t="s">
        <v>261</v>
      </c>
      <c r="D235" s="395" t="s">
        <v>679</v>
      </c>
      <c r="E235" s="396" t="s">
        <v>1148</v>
      </c>
      <c r="F235" s="453">
        <v>43868</v>
      </c>
      <c r="G235" s="398" t="s">
        <v>1149</v>
      </c>
    </row>
    <row r="236" spans="1:7" ht="33" customHeight="1">
      <c r="A236" s="49">
        <v>235</v>
      </c>
      <c r="B236" s="413" t="s">
        <v>1150</v>
      </c>
      <c r="C236" s="112" t="s">
        <v>261</v>
      </c>
      <c r="D236" s="380" t="s">
        <v>679</v>
      </c>
      <c r="E236" s="381" t="s">
        <v>1151</v>
      </c>
      <c r="F236" s="454">
        <v>43868</v>
      </c>
      <c r="G236" s="49" t="s">
        <v>1149</v>
      </c>
    </row>
    <row r="237" spans="1:7" ht="33" customHeight="1">
      <c r="A237" s="49">
        <v>236</v>
      </c>
      <c r="B237" s="413" t="s">
        <v>1152</v>
      </c>
      <c r="C237" s="112" t="s">
        <v>122</v>
      </c>
      <c r="D237" s="380" t="s">
        <v>662</v>
      </c>
      <c r="E237" s="381" t="s">
        <v>1153</v>
      </c>
      <c r="F237" s="454">
        <v>43868</v>
      </c>
      <c r="G237" s="49" t="s">
        <v>1154</v>
      </c>
    </row>
    <row r="238" spans="1:7" ht="33" customHeight="1">
      <c r="A238" s="49">
        <v>237</v>
      </c>
      <c r="B238" s="413" t="s">
        <v>1155</v>
      </c>
      <c r="C238" s="112" t="s">
        <v>122</v>
      </c>
      <c r="D238" s="380" t="s">
        <v>662</v>
      </c>
      <c r="E238" s="381" t="s">
        <v>1156</v>
      </c>
      <c r="F238" s="454">
        <v>43868</v>
      </c>
      <c r="G238" s="49" t="s">
        <v>1157</v>
      </c>
    </row>
    <row r="239" spans="1:7" ht="33" customHeight="1">
      <c r="A239" s="49">
        <v>238</v>
      </c>
      <c r="B239" s="413" t="s">
        <v>1158</v>
      </c>
      <c r="C239" s="112" t="s">
        <v>526</v>
      </c>
      <c r="D239" s="380" t="s">
        <v>662</v>
      </c>
      <c r="E239" s="381" t="s">
        <v>1159</v>
      </c>
      <c r="F239" s="454">
        <v>43868</v>
      </c>
      <c r="G239" s="49" t="s">
        <v>1160</v>
      </c>
    </row>
    <row r="240" spans="1:7" ht="33" customHeight="1">
      <c r="A240" s="49">
        <v>239</v>
      </c>
      <c r="B240" s="413" t="s">
        <v>1161</v>
      </c>
      <c r="C240" s="112" t="s">
        <v>526</v>
      </c>
      <c r="D240" s="380" t="s">
        <v>662</v>
      </c>
      <c r="E240" s="381" t="s">
        <v>1162</v>
      </c>
      <c r="F240" s="454">
        <v>43868</v>
      </c>
      <c r="G240" s="49" t="s">
        <v>1157</v>
      </c>
    </row>
    <row r="241" spans="1:7" ht="33" customHeight="1">
      <c r="A241" s="49">
        <v>240</v>
      </c>
      <c r="B241" s="413" t="s">
        <v>1163</v>
      </c>
      <c r="C241" s="112" t="s">
        <v>104</v>
      </c>
      <c r="D241" s="380" t="s">
        <v>694</v>
      </c>
      <c r="E241" s="381" t="s">
        <v>1164</v>
      </c>
      <c r="F241" s="454">
        <v>43868</v>
      </c>
      <c r="G241" s="49" t="s">
        <v>1165</v>
      </c>
    </row>
    <row r="242" spans="1:7" ht="33" customHeight="1">
      <c r="A242" s="49">
        <v>241</v>
      </c>
      <c r="B242" s="413" t="s">
        <v>1166</v>
      </c>
      <c r="C242" s="112" t="s">
        <v>527</v>
      </c>
      <c r="D242" s="380" t="s">
        <v>662</v>
      </c>
      <c r="E242" s="381" t="s">
        <v>1167</v>
      </c>
      <c r="F242" s="454">
        <v>43868</v>
      </c>
      <c r="G242" s="49" t="s">
        <v>1160</v>
      </c>
    </row>
    <row r="243" spans="1:7" ht="33" customHeight="1">
      <c r="A243" s="49">
        <v>242</v>
      </c>
      <c r="B243" s="413" t="s">
        <v>1168</v>
      </c>
      <c r="C243" s="112" t="s">
        <v>94</v>
      </c>
      <c r="D243" s="380" t="s">
        <v>679</v>
      </c>
      <c r="E243" s="381" t="s">
        <v>1169</v>
      </c>
      <c r="F243" s="50">
        <v>43901</v>
      </c>
      <c r="G243" s="49" t="s">
        <v>1170</v>
      </c>
    </row>
    <row r="244" spans="1:7" ht="33" customHeight="1">
      <c r="A244" s="49">
        <v>243</v>
      </c>
      <c r="B244" s="413" t="s">
        <v>1171</v>
      </c>
      <c r="C244" s="112" t="s">
        <v>94</v>
      </c>
      <c r="D244" s="380" t="s">
        <v>679</v>
      </c>
      <c r="E244" s="381" t="s">
        <v>1172</v>
      </c>
      <c r="F244" s="50">
        <v>43901</v>
      </c>
      <c r="G244" s="49" t="s">
        <v>1170</v>
      </c>
    </row>
    <row r="245" spans="1:7" ht="33" customHeight="1">
      <c r="A245" s="49">
        <v>244</v>
      </c>
      <c r="B245" s="413" t="s">
        <v>1173</v>
      </c>
      <c r="C245" s="112" t="s">
        <v>94</v>
      </c>
      <c r="D245" s="380" t="s">
        <v>679</v>
      </c>
      <c r="E245" s="381" t="s">
        <v>1174</v>
      </c>
      <c r="F245" s="50">
        <v>43901</v>
      </c>
      <c r="G245" s="49" t="s">
        <v>1170</v>
      </c>
    </row>
    <row r="246" spans="1:7" ht="33" customHeight="1">
      <c r="A246" s="49">
        <v>245</v>
      </c>
      <c r="B246" s="413" t="s">
        <v>1175</v>
      </c>
      <c r="C246" s="112" t="s">
        <v>79</v>
      </c>
      <c r="D246" s="380" t="s">
        <v>662</v>
      </c>
      <c r="E246" s="381" t="s">
        <v>1176</v>
      </c>
      <c r="F246" s="50">
        <v>43901</v>
      </c>
      <c r="G246" s="49" t="s">
        <v>1177</v>
      </c>
    </row>
    <row r="247" spans="1:7" ht="33" customHeight="1">
      <c r="A247" s="49">
        <v>246</v>
      </c>
      <c r="B247" s="413" t="s">
        <v>1178</v>
      </c>
      <c r="C247" s="112" t="s">
        <v>122</v>
      </c>
      <c r="D247" s="380" t="s">
        <v>662</v>
      </c>
      <c r="E247" s="381" t="s">
        <v>1179</v>
      </c>
      <c r="F247" s="50">
        <v>43901</v>
      </c>
      <c r="G247" s="49" t="s">
        <v>1180</v>
      </c>
    </row>
    <row r="248" spans="1:7" ht="33" customHeight="1">
      <c r="A248" s="49">
        <v>247</v>
      </c>
      <c r="B248" s="394" t="s">
        <v>1181</v>
      </c>
      <c r="C248" s="112" t="s">
        <v>261</v>
      </c>
      <c r="D248" s="380" t="s">
        <v>679</v>
      </c>
      <c r="E248" s="381" t="s">
        <v>1182</v>
      </c>
      <c r="F248" s="50">
        <v>44106</v>
      </c>
      <c r="G248" s="455" t="s">
        <v>1183</v>
      </c>
    </row>
    <row r="249" spans="1:7" ht="33" customHeight="1">
      <c r="A249" s="49">
        <v>248</v>
      </c>
      <c r="B249" s="379" t="s">
        <v>1184</v>
      </c>
      <c r="C249" s="112" t="s">
        <v>122</v>
      </c>
      <c r="D249" s="380" t="s">
        <v>662</v>
      </c>
      <c r="E249" s="381" t="s">
        <v>1185</v>
      </c>
      <c r="F249" s="50">
        <v>44165</v>
      </c>
      <c r="G249" s="49" t="s">
        <v>1186</v>
      </c>
    </row>
    <row r="250" spans="1:7" ht="33" customHeight="1">
      <c r="A250" s="49">
        <v>249</v>
      </c>
      <c r="B250" s="379" t="s">
        <v>1187</v>
      </c>
      <c r="C250" s="112" t="s">
        <v>79</v>
      </c>
      <c r="D250" s="380" t="s">
        <v>662</v>
      </c>
      <c r="E250" s="381" t="s">
        <v>1188</v>
      </c>
      <c r="F250" s="50">
        <v>44165</v>
      </c>
      <c r="G250" s="49" t="s">
        <v>1186</v>
      </c>
    </row>
    <row r="251" spans="1:7" ht="33" customHeight="1">
      <c r="A251" s="49">
        <v>250</v>
      </c>
      <c r="B251" s="379" t="s">
        <v>1189</v>
      </c>
      <c r="C251" s="112" t="s">
        <v>122</v>
      </c>
      <c r="D251" s="380" t="s">
        <v>662</v>
      </c>
      <c r="E251" s="381" t="s">
        <v>1190</v>
      </c>
      <c r="F251" s="50">
        <v>44134</v>
      </c>
      <c r="G251" s="49" t="s">
        <v>1191</v>
      </c>
    </row>
    <row r="252" spans="1:7" ht="33" customHeight="1">
      <c r="A252" s="49">
        <v>251</v>
      </c>
      <c r="B252" s="379" t="s">
        <v>1192</v>
      </c>
      <c r="C252" s="161" t="s">
        <v>79</v>
      </c>
      <c r="D252" s="380" t="s">
        <v>662</v>
      </c>
      <c r="E252" s="381" t="s">
        <v>1193</v>
      </c>
      <c r="F252" s="50">
        <v>44189</v>
      </c>
      <c r="G252" s="49" t="s">
        <v>1194</v>
      </c>
    </row>
    <row r="253" spans="1:7" ht="33" customHeight="1">
      <c r="A253" s="49">
        <v>252</v>
      </c>
      <c r="B253" s="456" t="s">
        <v>1195</v>
      </c>
      <c r="C253" s="457" t="s">
        <v>261</v>
      </c>
      <c r="D253" s="458" t="s">
        <v>767</v>
      </c>
      <c r="E253" s="459" t="s">
        <v>1196</v>
      </c>
      <c r="F253" s="460">
        <v>44099</v>
      </c>
      <c r="G253" s="457" t="s">
        <v>1197</v>
      </c>
    </row>
    <row r="254" spans="1:7" ht="33" customHeight="1">
      <c r="A254" s="49">
        <v>253</v>
      </c>
      <c r="B254" s="379" t="s">
        <v>1198</v>
      </c>
      <c r="C254" s="161" t="s">
        <v>81</v>
      </c>
      <c r="D254" s="380" t="s">
        <v>679</v>
      </c>
      <c r="E254" s="381" t="s">
        <v>1199</v>
      </c>
      <c r="F254" s="50">
        <v>44228</v>
      </c>
      <c r="G254" s="49" t="s">
        <v>1200</v>
      </c>
    </row>
    <row r="255" spans="1:7" ht="33" customHeight="1">
      <c r="A255" s="49">
        <v>254</v>
      </c>
      <c r="B255" s="379" t="s">
        <v>1201</v>
      </c>
      <c r="C255" s="161" t="s">
        <v>527</v>
      </c>
      <c r="D255" s="380" t="s">
        <v>694</v>
      </c>
      <c r="E255" s="381" t="s">
        <v>1202</v>
      </c>
      <c r="F255" s="50">
        <v>44260</v>
      </c>
      <c r="G255" s="49" t="s">
        <v>1203</v>
      </c>
    </row>
    <row r="256" spans="1:7" ht="33" customHeight="1">
      <c r="A256" s="49">
        <v>255</v>
      </c>
      <c r="B256" s="379" t="s">
        <v>1204</v>
      </c>
      <c r="C256" s="161" t="s">
        <v>527</v>
      </c>
      <c r="D256" s="380" t="s">
        <v>694</v>
      </c>
      <c r="E256" s="381" t="s">
        <v>1205</v>
      </c>
      <c r="F256" s="50">
        <v>44260</v>
      </c>
      <c r="G256" s="49" t="s">
        <v>1203</v>
      </c>
    </row>
    <row r="257" spans="1:7" ht="33" customHeight="1">
      <c r="A257" s="49">
        <v>256</v>
      </c>
      <c r="B257" s="379" t="s">
        <v>1206</v>
      </c>
      <c r="C257" s="161" t="s">
        <v>261</v>
      </c>
      <c r="D257" s="380" t="s">
        <v>679</v>
      </c>
      <c r="E257" s="381" t="s">
        <v>1207</v>
      </c>
      <c r="F257" s="50">
        <v>44260</v>
      </c>
      <c r="G257" s="49" t="s">
        <v>1208</v>
      </c>
    </row>
    <row r="258" spans="1:7" ht="33" customHeight="1">
      <c r="A258" s="49">
        <v>257</v>
      </c>
      <c r="B258" s="379" t="s">
        <v>1209</v>
      </c>
      <c r="C258" s="161" t="s">
        <v>107</v>
      </c>
      <c r="D258" s="380" t="s">
        <v>688</v>
      </c>
      <c r="E258" s="381" t="s">
        <v>1210</v>
      </c>
      <c r="F258" s="50">
        <v>44293</v>
      </c>
      <c r="G258" s="49" t="s">
        <v>1211</v>
      </c>
    </row>
    <row r="259" spans="1:7" ht="33" customHeight="1">
      <c r="A259" s="49">
        <v>258</v>
      </c>
      <c r="B259" s="379" t="s">
        <v>1212</v>
      </c>
      <c r="C259" s="161" t="s">
        <v>94</v>
      </c>
      <c r="D259" s="380" t="s">
        <v>679</v>
      </c>
      <c r="E259" s="381" t="s">
        <v>1213</v>
      </c>
      <c r="F259" s="50">
        <v>44293</v>
      </c>
      <c r="G259" s="49" t="s">
        <v>1214</v>
      </c>
    </row>
    <row r="260" spans="1:7" ht="33" customHeight="1">
      <c r="A260" s="49">
        <v>259</v>
      </c>
      <c r="B260" s="379" t="s">
        <v>1215</v>
      </c>
      <c r="C260" s="161" t="s">
        <v>94</v>
      </c>
      <c r="D260" s="380" t="s">
        <v>679</v>
      </c>
      <c r="E260" s="381" t="s">
        <v>1216</v>
      </c>
      <c r="F260" s="50">
        <v>44293</v>
      </c>
      <c r="G260" s="49" t="s">
        <v>1214</v>
      </c>
    </row>
    <row r="261" spans="1:7" ht="33" customHeight="1">
      <c r="A261" s="49">
        <v>260</v>
      </c>
      <c r="B261" s="379" t="s">
        <v>1217</v>
      </c>
      <c r="C261" s="161" t="s">
        <v>94</v>
      </c>
      <c r="D261" s="380" t="s">
        <v>679</v>
      </c>
      <c r="E261" s="381" t="s">
        <v>1218</v>
      </c>
      <c r="F261" s="50">
        <v>44293</v>
      </c>
      <c r="G261" s="49" t="s">
        <v>1214</v>
      </c>
    </row>
    <row r="262" spans="1:7" ht="33" customHeight="1">
      <c r="A262" s="49">
        <v>261</v>
      </c>
      <c r="B262" s="379" t="s">
        <v>1219</v>
      </c>
      <c r="C262" s="161" t="s">
        <v>94</v>
      </c>
      <c r="D262" s="380" t="s">
        <v>679</v>
      </c>
      <c r="E262" s="381" t="s">
        <v>1220</v>
      </c>
      <c r="F262" s="50">
        <v>44293</v>
      </c>
      <c r="G262" s="49" t="s">
        <v>1214</v>
      </c>
    </row>
    <row r="263" spans="1:7" ht="33" customHeight="1">
      <c r="A263" s="49">
        <v>262</v>
      </c>
      <c r="B263" s="379" t="s">
        <v>1221</v>
      </c>
      <c r="C263" s="161" t="s">
        <v>261</v>
      </c>
      <c r="D263" s="380" t="s">
        <v>679</v>
      </c>
      <c r="E263" s="381" t="s">
        <v>1222</v>
      </c>
      <c r="F263" s="50">
        <v>44313</v>
      </c>
      <c r="G263" s="49" t="s">
        <v>1223</v>
      </c>
    </row>
    <row r="264" spans="1:7" ht="33" customHeight="1">
      <c r="A264" s="49">
        <v>263</v>
      </c>
      <c r="B264" s="379" t="s">
        <v>1224</v>
      </c>
      <c r="C264" s="161" t="s">
        <v>261</v>
      </c>
      <c r="D264" s="380" t="s">
        <v>679</v>
      </c>
      <c r="E264" s="381" t="s">
        <v>1225</v>
      </c>
      <c r="F264" s="50">
        <v>44313</v>
      </c>
      <c r="G264" s="49" t="s">
        <v>1223</v>
      </c>
    </row>
    <row r="265" spans="1:7" ht="33" customHeight="1">
      <c r="A265" s="49">
        <v>264</v>
      </c>
      <c r="B265" s="379" t="s">
        <v>1226</v>
      </c>
      <c r="C265" s="161" t="s">
        <v>528</v>
      </c>
      <c r="D265" s="380" t="s">
        <v>662</v>
      </c>
      <c r="E265" s="381" t="s">
        <v>1227</v>
      </c>
      <c r="F265" s="50">
        <v>44313</v>
      </c>
      <c r="G265" s="49" t="s">
        <v>1228</v>
      </c>
    </row>
    <row r="266" spans="1:7" ht="33" customHeight="1">
      <c r="A266" s="49">
        <v>265</v>
      </c>
      <c r="B266" s="379" t="s">
        <v>1229</v>
      </c>
      <c r="C266" s="161" t="s">
        <v>122</v>
      </c>
      <c r="D266" s="380" t="s">
        <v>662</v>
      </c>
      <c r="E266" s="381" t="s">
        <v>1230</v>
      </c>
      <c r="F266" s="50">
        <v>44313</v>
      </c>
      <c r="G266" s="49" t="s">
        <v>1231</v>
      </c>
    </row>
    <row r="267" spans="1:7" ht="33" customHeight="1">
      <c r="A267" s="49">
        <v>266</v>
      </c>
      <c r="B267" s="379" t="s">
        <v>1232</v>
      </c>
      <c r="C267" s="161" t="s">
        <v>526</v>
      </c>
      <c r="D267" s="380" t="s">
        <v>662</v>
      </c>
      <c r="E267" s="381" t="s">
        <v>1233</v>
      </c>
      <c r="F267" s="50">
        <v>44313</v>
      </c>
      <c r="G267" s="49" t="s">
        <v>1228</v>
      </c>
    </row>
    <row r="268" spans="1:7" ht="33" customHeight="1">
      <c r="A268" s="49">
        <v>267</v>
      </c>
      <c r="B268" s="379" t="s">
        <v>1234</v>
      </c>
      <c r="C268" s="161" t="s">
        <v>526</v>
      </c>
      <c r="D268" s="380" t="s">
        <v>662</v>
      </c>
      <c r="E268" s="381" t="s">
        <v>1235</v>
      </c>
      <c r="F268" s="50">
        <v>44313</v>
      </c>
      <c r="G268" s="49" t="s">
        <v>1228</v>
      </c>
    </row>
    <row r="269" spans="1:7" ht="33" customHeight="1">
      <c r="A269" s="49">
        <v>268</v>
      </c>
      <c r="B269" s="461" t="s">
        <v>1236</v>
      </c>
      <c r="C269" s="462" t="s">
        <v>81</v>
      </c>
      <c r="D269" s="463" t="s">
        <v>679</v>
      </c>
      <c r="E269" s="464" t="s">
        <v>1237</v>
      </c>
      <c r="F269" s="465">
        <v>44370</v>
      </c>
      <c r="G269" s="464" t="s">
        <v>1238</v>
      </c>
    </row>
    <row r="270" spans="1:7" ht="33" customHeight="1">
      <c r="A270" s="49">
        <v>269</v>
      </c>
      <c r="B270" s="466" t="s">
        <v>1239</v>
      </c>
      <c r="C270" s="467" t="s">
        <v>81</v>
      </c>
      <c r="D270" s="468" t="s">
        <v>679</v>
      </c>
      <c r="E270" s="469" t="s">
        <v>1240</v>
      </c>
      <c r="F270" s="470">
        <v>44370</v>
      </c>
      <c r="G270" s="469" t="s">
        <v>1241</v>
      </c>
    </row>
    <row r="271" spans="1:7" ht="33" customHeight="1">
      <c r="A271" s="49">
        <v>270</v>
      </c>
      <c r="B271" s="466" t="s">
        <v>1242</v>
      </c>
      <c r="C271" s="467" t="s">
        <v>94</v>
      </c>
      <c r="D271" s="468" t="s">
        <v>679</v>
      </c>
      <c r="E271" s="469" t="s">
        <v>1243</v>
      </c>
      <c r="F271" s="470">
        <v>44384</v>
      </c>
      <c r="G271" s="469" t="s">
        <v>1244</v>
      </c>
    </row>
    <row r="272" spans="1:7" ht="33" customHeight="1">
      <c r="A272" s="49">
        <v>271</v>
      </c>
      <c r="B272" s="466" t="s">
        <v>1245</v>
      </c>
      <c r="C272" s="467" t="s">
        <v>527</v>
      </c>
      <c r="D272" s="468" t="s">
        <v>662</v>
      </c>
      <c r="E272" s="469" t="s">
        <v>1246</v>
      </c>
      <c r="F272" s="470">
        <v>44384</v>
      </c>
      <c r="G272" s="469" t="s">
        <v>1247</v>
      </c>
    </row>
    <row r="273" spans="1:7" ht="33" customHeight="1">
      <c r="A273" s="49">
        <v>272</v>
      </c>
      <c r="B273" s="466" t="s">
        <v>1248</v>
      </c>
      <c r="C273" s="467" t="s">
        <v>122</v>
      </c>
      <c r="D273" s="468" t="s">
        <v>662</v>
      </c>
      <c r="E273" s="469" t="s">
        <v>1249</v>
      </c>
      <c r="F273" s="470">
        <v>44384</v>
      </c>
      <c r="G273" s="469" t="s">
        <v>1250</v>
      </c>
    </row>
    <row r="274" spans="1:7" ht="33" customHeight="1">
      <c r="A274" s="49">
        <v>273</v>
      </c>
      <c r="B274" s="466" t="s">
        <v>1251</v>
      </c>
      <c r="C274" s="467" t="s">
        <v>122</v>
      </c>
      <c r="D274" s="468" t="s">
        <v>662</v>
      </c>
      <c r="E274" s="469" t="s">
        <v>1252</v>
      </c>
      <c r="F274" s="470">
        <v>44384</v>
      </c>
      <c r="G274" s="469" t="s">
        <v>1253</v>
      </c>
    </row>
    <row r="275" spans="1:7" ht="33" customHeight="1">
      <c r="A275" s="49">
        <v>274</v>
      </c>
      <c r="B275" s="466" t="s">
        <v>1254</v>
      </c>
      <c r="C275" s="467" t="s">
        <v>79</v>
      </c>
      <c r="D275" s="468" t="s">
        <v>662</v>
      </c>
      <c r="E275" s="469" t="s">
        <v>1255</v>
      </c>
      <c r="F275" s="470">
        <v>44384</v>
      </c>
      <c r="G275" s="469" t="s">
        <v>1256</v>
      </c>
    </row>
    <row r="276" spans="1:7" ht="33" customHeight="1">
      <c r="A276" s="49">
        <v>275</v>
      </c>
      <c r="B276" s="466" t="s">
        <v>1257</v>
      </c>
      <c r="C276" s="467" t="s">
        <v>79</v>
      </c>
      <c r="D276" s="468" t="s">
        <v>662</v>
      </c>
      <c r="E276" s="469" t="s">
        <v>1258</v>
      </c>
      <c r="F276" s="470">
        <v>44384</v>
      </c>
      <c r="G276" s="469" t="s">
        <v>1256</v>
      </c>
    </row>
    <row r="277" spans="1:7" ht="33" customHeight="1">
      <c r="A277" s="49">
        <v>276</v>
      </c>
      <c r="B277" s="466" t="s">
        <v>1259</v>
      </c>
      <c r="C277" s="467" t="s">
        <v>79</v>
      </c>
      <c r="D277" s="468" t="s">
        <v>662</v>
      </c>
      <c r="E277" s="469" t="s">
        <v>1260</v>
      </c>
      <c r="F277" s="470">
        <v>44384</v>
      </c>
      <c r="G277" s="469" t="s">
        <v>1256</v>
      </c>
    </row>
    <row r="278" spans="1:7" ht="33" customHeight="1">
      <c r="A278" s="49">
        <v>277</v>
      </c>
      <c r="B278" s="466" t="s">
        <v>1261</v>
      </c>
      <c r="C278" s="467" t="s">
        <v>527</v>
      </c>
      <c r="D278" s="468" t="s">
        <v>694</v>
      </c>
      <c r="E278" s="469" t="s">
        <v>1262</v>
      </c>
      <c r="F278" s="470">
        <v>44384</v>
      </c>
      <c r="G278" s="469" t="s">
        <v>1263</v>
      </c>
    </row>
    <row r="279" spans="1:7" ht="33" customHeight="1">
      <c r="A279" s="49">
        <v>278</v>
      </c>
      <c r="B279" s="466" t="s">
        <v>1264</v>
      </c>
      <c r="C279" s="467" t="s">
        <v>526</v>
      </c>
      <c r="D279" s="468" t="s">
        <v>662</v>
      </c>
      <c r="E279" s="469" t="s">
        <v>1265</v>
      </c>
      <c r="F279" s="470">
        <v>44398</v>
      </c>
      <c r="G279" s="469" t="s">
        <v>1266</v>
      </c>
    </row>
    <row r="280" spans="1:7" ht="33" customHeight="1">
      <c r="A280" s="49">
        <v>279</v>
      </c>
      <c r="B280" s="466" t="s">
        <v>1267</v>
      </c>
      <c r="C280" s="467" t="s">
        <v>526</v>
      </c>
      <c r="D280" s="468" t="s">
        <v>662</v>
      </c>
      <c r="E280" s="469" t="s">
        <v>1268</v>
      </c>
      <c r="F280" s="470">
        <v>44398</v>
      </c>
      <c r="G280" s="469" t="s">
        <v>1266</v>
      </c>
    </row>
    <row r="281" spans="1:7" ht="33" customHeight="1">
      <c r="A281" s="49">
        <v>280</v>
      </c>
      <c r="B281" s="379" t="s">
        <v>1269</v>
      </c>
      <c r="C281" s="112" t="s">
        <v>122</v>
      </c>
      <c r="D281" s="468" t="s">
        <v>662</v>
      </c>
      <c r="E281" s="469" t="s">
        <v>1270</v>
      </c>
      <c r="F281" s="470">
        <v>44480</v>
      </c>
      <c r="G281" s="471" t="s">
        <v>1271</v>
      </c>
    </row>
    <row r="282" spans="1:7" ht="33" customHeight="1">
      <c r="A282" s="49">
        <v>281</v>
      </c>
      <c r="B282" s="379" t="s">
        <v>1272</v>
      </c>
      <c r="C282" s="112" t="s">
        <v>94</v>
      </c>
      <c r="D282" s="380" t="s">
        <v>679</v>
      </c>
      <c r="E282" s="469" t="s">
        <v>1273</v>
      </c>
      <c r="F282" s="470">
        <v>44480</v>
      </c>
      <c r="G282" s="471" t="s">
        <v>1274</v>
      </c>
    </row>
    <row r="283" spans="1:7" ht="33" customHeight="1">
      <c r="A283" s="49">
        <v>282</v>
      </c>
      <c r="B283" s="379" t="s">
        <v>1275</v>
      </c>
      <c r="C283" s="112" t="s">
        <v>94</v>
      </c>
      <c r="D283" s="380" t="s">
        <v>679</v>
      </c>
      <c r="E283" s="469" t="s">
        <v>1276</v>
      </c>
      <c r="F283" s="470">
        <v>44480</v>
      </c>
      <c r="G283" s="471" t="s">
        <v>1274</v>
      </c>
    </row>
    <row r="284" spans="1:7" ht="33" customHeight="1">
      <c r="A284" s="49">
        <v>283</v>
      </c>
      <c r="B284" s="379" t="s">
        <v>1277</v>
      </c>
      <c r="C284" s="112" t="s">
        <v>94</v>
      </c>
      <c r="D284" s="380" t="s">
        <v>679</v>
      </c>
      <c r="E284" s="469" t="s">
        <v>1278</v>
      </c>
      <c r="F284" s="470">
        <v>44480</v>
      </c>
      <c r="G284" s="471" t="s">
        <v>1274</v>
      </c>
    </row>
    <row r="285" spans="1:7" ht="33" customHeight="1">
      <c r="A285" s="49">
        <v>284</v>
      </c>
      <c r="B285" s="379" t="s">
        <v>1279</v>
      </c>
      <c r="C285" s="112" t="s">
        <v>94</v>
      </c>
      <c r="D285" s="380" t="s">
        <v>679</v>
      </c>
      <c r="E285" s="469" t="s">
        <v>1280</v>
      </c>
      <c r="F285" s="470">
        <v>44480</v>
      </c>
      <c r="G285" s="471" t="s">
        <v>1274</v>
      </c>
    </row>
    <row r="286" spans="1:7" ht="33" customHeight="1">
      <c r="A286" s="49">
        <v>285</v>
      </c>
      <c r="B286" s="379" t="s">
        <v>1281</v>
      </c>
      <c r="C286" s="112" t="s">
        <v>94</v>
      </c>
      <c r="D286" s="380" t="s">
        <v>679</v>
      </c>
      <c r="E286" s="469" t="s">
        <v>1282</v>
      </c>
      <c r="F286" s="470">
        <v>44480</v>
      </c>
      <c r="G286" s="471" t="s">
        <v>1274</v>
      </c>
    </row>
    <row r="287" spans="1:7" ht="33" customHeight="1">
      <c r="A287" s="49">
        <v>286</v>
      </c>
      <c r="B287" s="379" t="s">
        <v>1283</v>
      </c>
      <c r="C287" s="112" t="s">
        <v>261</v>
      </c>
      <c r="D287" s="380" t="s">
        <v>679</v>
      </c>
      <c r="E287" s="469" t="s">
        <v>1284</v>
      </c>
      <c r="F287" s="470">
        <v>44502</v>
      </c>
      <c r="G287" s="471" t="s">
        <v>1285</v>
      </c>
    </row>
    <row r="288" spans="1:7" ht="33" customHeight="1">
      <c r="A288" s="49">
        <v>287</v>
      </c>
      <c r="B288" s="379" t="s">
        <v>1286</v>
      </c>
      <c r="C288" s="161" t="s">
        <v>81</v>
      </c>
      <c r="D288" s="380" t="s">
        <v>679</v>
      </c>
      <c r="E288" s="469" t="s">
        <v>1287</v>
      </c>
      <c r="F288" s="470">
        <v>44502</v>
      </c>
      <c r="G288" s="471" t="s">
        <v>1288</v>
      </c>
    </row>
    <row r="289" spans="1:7" ht="33" customHeight="1">
      <c r="A289" s="49">
        <v>288</v>
      </c>
      <c r="B289" s="379" t="s">
        <v>1289</v>
      </c>
      <c r="C289" s="161" t="s">
        <v>81</v>
      </c>
      <c r="D289" s="380" t="s">
        <v>679</v>
      </c>
      <c r="E289" s="469" t="s">
        <v>1290</v>
      </c>
      <c r="F289" s="470">
        <v>44502</v>
      </c>
      <c r="G289" s="471" t="s">
        <v>1291</v>
      </c>
    </row>
    <row r="290" spans="1:7" ht="33" customHeight="1">
      <c r="A290" s="49">
        <v>289</v>
      </c>
      <c r="B290" s="379" t="s">
        <v>1292</v>
      </c>
      <c r="C290" s="112" t="s">
        <v>122</v>
      </c>
      <c r="D290" s="380" t="s">
        <v>679</v>
      </c>
      <c r="E290" s="469" t="s">
        <v>1293</v>
      </c>
      <c r="F290" s="470">
        <v>44502</v>
      </c>
      <c r="G290" s="471" t="s">
        <v>1294</v>
      </c>
    </row>
    <row r="291" spans="1:7" ht="39" customHeight="1">
      <c r="A291" s="49">
        <v>290</v>
      </c>
      <c r="B291" s="379" t="s">
        <v>1295</v>
      </c>
      <c r="C291" s="112" t="s">
        <v>261</v>
      </c>
      <c r="D291" s="380" t="s">
        <v>679</v>
      </c>
      <c r="E291" s="469" t="s">
        <v>1296</v>
      </c>
      <c r="F291" s="470">
        <v>44502</v>
      </c>
      <c r="G291" s="471" t="s">
        <v>1291</v>
      </c>
    </row>
    <row r="292" spans="1:7" ht="33" customHeight="1">
      <c r="A292" s="432">
        <v>291</v>
      </c>
      <c r="B292" s="431" t="s">
        <v>1297</v>
      </c>
      <c r="C292" s="238" t="s">
        <v>261</v>
      </c>
      <c r="D292" s="433" t="s">
        <v>679</v>
      </c>
      <c r="E292" s="472" t="s">
        <v>1298</v>
      </c>
      <c r="F292" s="473">
        <v>44502</v>
      </c>
      <c r="G292" s="471" t="s">
        <v>1291</v>
      </c>
    </row>
    <row r="293" spans="1:7" ht="30">
      <c r="A293" s="390">
        <v>292</v>
      </c>
      <c r="B293" s="389" t="s">
        <v>1299</v>
      </c>
      <c r="C293" s="474" t="s">
        <v>79</v>
      </c>
      <c r="D293" s="391" t="s">
        <v>662</v>
      </c>
      <c r="E293" s="475" t="s">
        <v>1300</v>
      </c>
      <c r="F293" s="476">
        <v>44529</v>
      </c>
      <c r="G293" s="477" t="s">
        <v>1301</v>
      </c>
    </row>
    <row r="294" spans="1:7" ht="33" customHeight="1">
      <c r="A294" s="398">
        <v>293</v>
      </c>
      <c r="B294" s="394" t="s">
        <v>1302</v>
      </c>
      <c r="C294" s="478" t="s">
        <v>79</v>
      </c>
      <c r="D294" s="395" t="s">
        <v>662</v>
      </c>
      <c r="E294" s="479" t="s">
        <v>1303</v>
      </c>
      <c r="F294" s="470">
        <v>44601</v>
      </c>
      <c r="G294" s="480" t="s">
        <v>1304</v>
      </c>
    </row>
    <row r="295" spans="1:7" ht="33" customHeight="1">
      <c r="A295" s="49">
        <v>294</v>
      </c>
      <c r="B295" s="379" t="s">
        <v>1305</v>
      </c>
      <c r="C295" s="481" t="s">
        <v>79</v>
      </c>
      <c r="D295" s="380" t="s">
        <v>662</v>
      </c>
      <c r="E295" s="479" t="s">
        <v>1306</v>
      </c>
      <c r="F295" s="470">
        <v>44601</v>
      </c>
      <c r="G295" s="480" t="s">
        <v>1307</v>
      </c>
    </row>
    <row r="296" spans="1:7" ht="33" customHeight="1">
      <c r="A296" s="49">
        <v>295</v>
      </c>
      <c r="B296" s="379" t="s">
        <v>1308</v>
      </c>
      <c r="C296" s="481" t="s">
        <v>527</v>
      </c>
      <c r="D296" s="380" t="s">
        <v>694</v>
      </c>
      <c r="E296" s="479" t="s">
        <v>1309</v>
      </c>
      <c r="F296" s="470">
        <v>44601</v>
      </c>
      <c r="G296" s="480" t="s">
        <v>1310</v>
      </c>
    </row>
    <row r="297" spans="1:7" ht="33" customHeight="1">
      <c r="A297" s="49">
        <v>296</v>
      </c>
      <c r="B297" s="379" t="s">
        <v>1311</v>
      </c>
      <c r="C297" s="481" t="s">
        <v>526</v>
      </c>
      <c r="D297" s="380" t="s">
        <v>662</v>
      </c>
      <c r="E297" s="479" t="s">
        <v>1312</v>
      </c>
      <c r="F297" s="470">
        <v>44601</v>
      </c>
      <c r="G297" s="480" t="s">
        <v>1313</v>
      </c>
    </row>
    <row r="298" spans="1:7" ht="33" customHeight="1">
      <c r="A298" s="49">
        <v>297</v>
      </c>
      <c r="B298" s="379" t="s">
        <v>1314</v>
      </c>
      <c r="C298" s="481" t="s">
        <v>94</v>
      </c>
      <c r="D298" s="380" t="s">
        <v>679</v>
      </c>
      <c r="E298" s="479" t="s">
        <v>1315</v>
      </c>
      <c r="F298" s="470">
        <v>44601</v>
      </c>
      <c r="G298" s="480" t="s">
        <v>1316</v>
      </c>
    </row>
    <row r="299" spans="1:7" ht="33" customHeight="1">
      <c r="A299" s="49">
        <v>298</v>
      </c>
      <c r="B299" s="379" t="s">
        <v>1317</v>
      </c>
      <c r="C299" s="481" t="s">
        <v>261</v>
      </c>
      <c r="D299" s="380" t="s">
        <v>679</v>
      </c>
      <c r="E299" s="479" t="s">
        <v>1318</v>
      </c>
      <c r="F299" s="470">
        <v>44601</v>
      </c>
      <c r="G299" s="480" t="s">
        <v>1316</v>
      </c>
    </row>
    <row r="300" spans="1:7" ht="33" customHeight="1">
      <c r="A300" s="49">
        <v>299</v>
      </c>
      <c r="B300" s="431" t="s">
        <v>1319</v>
      </c>
      <c r="C300" s="481" t="s">
        <v>261</v>
      </c>
      <c r="D300" s="380" t="s">
        <v>679</v>
      </c>
      <c r="E300" s="479" t="s">
        <v>1320</v>
      </c>
      <c r="F300" s="470">
        <v>44601</v>
      </c>
      <c r="G300" s="480" t="s">
        <v>1321</v>
      </c>
    </row>
    <row r="301" spans="1:7" ht="33" customHeight="1">
      <c r="A301" s="432">
        <v>300</v>
      </c>
      <c r="B301" s="431" t="s">
        <v>1322</v>
      </c>
      <c r="C301" s="481" t="s">
        <v>527</v>
      </c>
      <c r="D301" s="380" t="s">
        <v>694</v>
      </c>
      <c r="E301" s="479" t="s">
        <v>1323</v>
      </c>
      <c r="F301" s="470">
        <v>44624</v>
      </c>
      <c r="G301" s="482" t="s">
        <v>1324</v>
      </c>
    </row>
    <row r="302" spans="1:7" ht="33" customHeight="1">
      <c r="A302" s="390">
        <v>301</v>
      </c>
      <c r="B302" s="389" t="s">
        <v>1325</v>
      </c>
      <c r="C302" s="483" t="s">
        <v>94</v>
      </c>
      <c r="D302" s="391" t="s">
        <v>679</v>
      </c>
      <c r="E302" s="484" t="s">
        <v>1326</v>
      </c>
      <c r="F302" s="485">
        <v>44624</v>
      </c>
      <c r="G302" s="477" t="s">
        <v>1327</v>
      </c>
    </row>
    <row r="303" spans="1:7" ht="33" customHeight="1">
      <c r="A303" s="422">
        <v>302</v>
      </c>
      <c r="B303" s="394" t="s">
        <v>1328</v>
      </c>
      <c r="C303" s="481" t="s">
        <v>261</v>
      </c>
      <c r="D303" s="395" t="s">
        <v>679</v>
      </c>
      <c r="E303" s="479" t="s">
        <v>1329</v>
      </c>
      <c r="F303" s="470">
        <v>44721</v>
      </c>
      <c r="G303" s="482" t="s">
        <v>1330</v>
      </c>
    </row>
    <row r="304" spans="1:7" ht="33" customHeight="1">
      <c r="A304" s="432">
        <v>303</v>
      </c>
      <c r="B304" s="379" t="s">
        <v>1331</v>
      </c>
      <c r="C304" s="481" t="s">
        <v>261</v>
      </c>
      <c r="D304" s="380" t="s">
        <v>679</v>
      </c>
      <c r="E304" s="479" t="s">
        <v>1332</v>
      </c>
      <c r="F304" s="470">
        <v>44747</v>
      </c>
      <c r="G304" s="482" t="s">
        <v>1333</v>
      </c>
    </row>
    <row r="305" spans="1:7" ht="33" customHeight="1">
      <c r="A305" s="432">
        <v>304</v>
      </c>
      <c r="B305" s="379" t="s">
        <v>1334</v>
      </c>
      <c r="C305" s="481" t="s">
        <v>261</v>
      </c>
      <c r="D305" s="380" t="s">
        <v>679</v>
      </c>
      <c r="E305" s="479" t="s">
        <v>1335</v>
      </c>
      <c r="F305" s="470">
        <v>44721</v>
      </c>
      <c r="G305" s="482" t="s">
        <v>1330</v>
      </c>
    </row>
    <row r="306" spans="1:7" ht="33" customHeight="1">
      <c r="A306" s="432">
        <v>305</v>
      </c>
      <c r="B306" s="379" t="s">
        <v>1336</v>
      </c>
      <c r="C306" s="481" t="s">
        <v>94</v>
      </c>
      <c r="D306" s="380" t="s">
        <v>679</v>
      </c>
      <c r="E306" s="479" t="s">
        <v>1337</v>
      </c>
      <c r="F306" s="470">
        <v>44721</v>
      </c>
      <c r="G306" s="482" t="s">
        <v>1330</v>
      </c>
    </row>
    <row r="307" spans="1:7" ht="33" customHeight="1">
      <c r="A307" s="432">
        <v>306</v>
      </c>
      <c r="B307" s="379" t="s">
        <v>1338</v>
      </c>
      <c r="C307" s="481" t="s">
        <v>94</v>
      </c>
      <c r="D307" s="380" t="s">
        <v>679</v>
      </c>
      <c r="E307" s="479" t="s">
        <v>1339</v>
      </c>
      <c r="F307" s="470">
        <v>44721</v>
      </c>
      <c r="G307" s="482" t="s">
        <v>1330</v>
      </c>
    </row>
    <row r="308" spans="1:7" ht="42.75" customHeight="1">
      <c r="A308" s="432">
        <v>307</v>
      </c>
      <c r="B308" s="379" t="s">
        <v>1340</v>
      </c>
      <c r="C308" s="481" t="s">
        <v>81</v>
      </c>
      <c r="D308" s="380" t="s">
        <v>679</v>
      </c>
      <c r="E308" s="479" t="s">
        <v>1341</v>
      </c>
      <c r="F308" s="470">
        <v>44721</v>
      </c>
      <c r="G308" s="482" t="s">
        <v>1330</v>
      </c>
    </row>
    <row r="309" spans="1:7" ht="33" customHeight="1">
      <c r="A309" s="432">
        <v>308</v>
      </c>
      <c r="B309" s="379" t="s">
        <v>1342</v>
      </c>
      <c r="C309" s="481" t="s">
        <v>81</v>
      </c>
      <c r="D309" s="380" t="s">
        <v>679</v>
      </c>
      <c r="E309" s="479" t="s">
        <v>1343</v>
      </c>
      <c r="F309" s="470">
        <v>44721</v>
      </c>
      <c r="G309" s="482" t="s">
        <v>1330</v>
      </c>
    </row>
    <row r="310" spans="1:7" ht="33" customHeight="1">
      <c r="A310" s="432">
        <v>309</v>
      </c>
      <c r="B310" s="486" t="s">
        <v>1344</v>
      </c>
      <c r="C310" s="481" t="s">
        <v>114</v>
      </c>
      <c r="D310" s="380" t="s">
        <v>662</v>
      </c>
      <c r="E310" s="479" t="s">
        <v>1345</v>
      </c>
      <c r="F310" s="470">
        <v>44747</v>
      </c>
      <c r="G310" s="482" t="s">
        <v>1346</v>
      </c>
    </row>
    <row r="311" spans="1:7" ht="33" customHeight="1">
      <c r="A311" s="432">
        <v>310</v>
      </c>
      <c r="B311" s="486" t="s">
        <v>1347</v>
      </c>
      <c r="C311" s="481" t="s">
        <v>81</v>
      </c>
      <c r="D311" s="380" t="s">
        <v>679</v>
      </c>
      <c r="E311" s="479" t="s">
        <v>1348</v>
      </c>
      <c r="F311" s="470">
        <v>44747</v>
      </c>
      <c r="G311" s="482" t="s">
        <v>1349</v>
      </c>
    </row>
    <row r="312" spans="1:7" ht="33" customHeight="1">
      <c r="A312" s="432">
        <v>311</v>
      </c>
      <c r="B312" s="486" t="s">
        <v>1350</v>
      </c>
      <c r="C312" s="481" t="s">
        <v>81</v>
      </c>
      <c r="D312" s="380" t="s">
        <v>679</v>
      </c>
      <c r="E312" s="479" t="s">
        <v>1351</v>
      </c>
      <c r="F312" s="470">
        <v>44747</v>
      </c>
      <c r="G312" s="482" t="s">
        <v>1349</v>
      </c>
    </row>
    <row r="313" spans="1:7" ht="45.75" customHeight="1">
      <c r="A313" s="432">
        <v>312</v>
      </c>
      <c r="B313" s="486" t="s">
        <v>1352</v>
      </c>
      <c r="C313" s="481" t="s">
        <v>393</v>
      </c>
      <c r="D313" s="380" t="s">
        <v>662</v>
      </c>
      <c r="E313" s="479" t="s">
        <v>1353</v>
      </c>
      <c r="F313" s="470">
        <v>44747</v>
      </c>
      <c r="G313" s="482" t="s">
        <v>1346</v>
      </c>
    </row>
    <row r="314" spans="1:7" ht="33" customHeight="1">
      <c r="A314" s="432">
        <v>313</v>
      </c>
      <c r="B314" s="486" t="s">
        <v>493</v>
      </c>
      <c r="C314" s="49" t="s">
        <v>122</v>
      </c>
      <c r="D314" s="380" t="s">
        <v>662</v>
      </c>
      <c r="E314" s="479" t="s">
        <v>1354</v>
      </c>
      <c r="F314" s="470">
        <v>44747</v>
      </c>
      <c r="G314" s="482" t="s">
        <v>1355</v>
      </c>
    </row>
    <row r="315" spans="1:7" ht="33" customHeight="1">
      <c r="A315" s="432">
        <v>314</v>
      </c>
      <c r="B315" s="486" t="s">
        <v>1356</v>
      </c>
      <c r="C315" s="49" t="s">
        <v>261</v>
      </c>
      <c r="D315" s="380" t="s">
        <v>679</v>
      </c>
      <c r="E315" s="479" t="s">
        <v>1357</v>
      </c>
      <c r="F315" s="470">
        <v>44747</v>
      </c>
      <c r="G315" s="482" t="s">
        <v>1349</v>
      </c>
    </row>
    <row r="316" spans="1:7" ht="27" customHeight="1">
      <c r="A316" s="432">
        <v>315</v>
      </c>
      <c r="B316" s="466" t="s">
        <v>1358</v>
      </c>
      <c r="C316" s="49" t="s">
        <v>261</v>
      </c>
      <c r="D316" s="380" t="s">
        <v>767</v>
      </c>
      <c r="E316" s="479" t="s">
        <v>1359</v>
      </c>
      <c r="F316" s="470">
        <v>44774</v>
      </c>
      <c r="G316" s="471">
        <v>979</v>
      </c>
    </row>
    <row r="317" spans="1:7" ht="45.75" customHeight="1">
      <c r="A317" s="390">
        <v>316</v>
      </c>
      <c r="B317" s="487" t="s">
        <v>1360</v>
      </c>
      <c r="C317" s="488" t="s">
        <v>94</v>
      </c>
      <c r="D317" s="391" t="s">
        <v>767</v>
      </c>
      <c r="E317" s="484" t="s">
        <v>1359</v>
      </c>
      <c r="F317" s="485">
        <v>44775</v>
      </c>
      <c r="G317" s="477">
        <v>979</v>
      </c>
    </row>
    <row r="318" spans="1:7" ht="30">
      <c r="A318" s="422">
        <v>317</v>
      </c>
      <c r="B318" s="489" t="s">
        <v>1361</v>
      </c>
      <c r="C318" s="398" t="s">
        <v>261</v>
      </c>
      <c r="D318" s="395" t="s">
        <v>679</v>
      </c>
      <c r="E318" s="479" t="s">
        <v>1362</v>
      </c>
      <c r="F318" s="470">
        <v>44840</v>
      </c>
      <c r="G318" s="490" t="s">
        <v>1363</v>
      </c>
    </row>
    <row r="319" spans="1:7" ht="30">
      <c r="A319" s="432">
        <v>318</v>
      </c>
      <c r="B319" s="431" t="s">
        <v>1364</v>
      </c>
      <c r="C319" s="49" t="s">
        <v>261</v>
      </c>
      <c r="D319" s="380" t="s">
        <v>679</v>
      </c>
      <c r="E319" s="479" t="s">
        <v>1365</v>
      </c>
      <c r="F319" s="470">
        <v>44840</v>
      </c>
      <c r="G319" s="482" t="s">
        <v>1363</v>
      </c>
    </row>
    <row r="320" spans="1:7" ht="30">
      <c r="A320" s="432">
        <v>319</v>
      </c>
      <c r="B320" s="431" t="s">
        <v>1366</v>
      </c>
      <c r="C320" s="432" t="s">
        <v>261</v>
      </c>
      <c r="D320" s="433" t="s">
        <v>679</v>
      </c>
      <c r="E320" s="491" t="s">
        <v>1367</v>
      </c>
      <c r="F320" s="473">
        <v>44840</v>
      </c>
      <c r="G320" s="482" t="s">
        <v>1368</v>
      </c>
    </row>
    <row r="321" spans="1:7" ht="30">
      <c r="A321" s="49">
        <v>320</v>
      </c>
      <c r="B321" s="379" t="s">
        <v>1369</v>
      </c>
      <c r="C321" s="49" t="s">
        <v>261</v>
      </c>
      <c r="D321" s="380" t="s">
        <v>679</v>
      </c>
      <c r="E321" s="479" t="s">
        <v>1370</v>
      </c>
      <c r="F321" s="470">
        <v>44840</v>
      </c>
      <c r="G321" s="471" t="s">
        <v>1368</v>
      </c>
    </row>
    <row r="322" spans="1:7" ht="30">
      <c r="A322" s="49">
        <v>321</v>
      </c>
      <c r="B322" s="379" t="s">
        <v>1371</v>
      </c>
      <c r="C322" s="51" t="s">
        <v>393</v>
      </c>
      <c r="D322" s="380" t="s">
        <v>662</v>
      </c>
      <c r="E322" s="479" t="s">
        <v>1372</v>
      </c>
      <c r="F322" s="470">
        <v>44774</v>
      </c>
      <c r="G322" s="471" t="s">
        <v>1373</v>
      </c>
    </row>
    <row r="323" spans="1:7" ht="30">
      <c r="A323" s="49">
        <v>322</v>
      </c>
      <c r="B323" s="379" t="s">
        <v>1374</v>
      </c>
      <c r="C323" s="51" t="s">
        <v>393</v>
      </c>
      <c r="D323" s="380" t="s">
        <v>662</v>
      </c>
      <c r="E323" s="479" t="s">
        <v>1375</v>
      </c>
      <c r="F323" s="470">
        <v>44840</v>
      </c>
      <c r="G323" s="471" t="s">
        <v>1376</v>
      </c>
    </row>
    <row r="324" spans="1:7" ht="30">
      <c r="A324" s="432">
        <v>323</v>
      </c>
      <c r="B324" s="431" t="s">
        <v>1377</v>
      </c>
      <c r="C324" s="49" t="s">
        <v>122</v>
      </c>
      <c r="D324" s="380" t="s">
        <v>662</v>
      </c>
      <c r="E324" s="491" t="s">
        <v>1378</v>
      </c>
      <c r="F324" s="473">
        <v>44840</v>
      </c>
      <c r="G324" s="482" t="s">
        <v>1379</v>
      </c>
    </row>
    <row r="325" spans="1:7" ht="30">
      <c r="A325" s="49">
        <v>324</v>
      </c>
      <c r="B325" s="379" t="s">
        <v>1380</v>
      </c>
      <c r="C325" s="492" t="s">
        <v>94</v>
      </c>
      <c r="D325" s="380" t="s">
        <v>724</v>
      </c>
      <c r="E325" s="479" t="s">
        <v>1381</v>
      </c>
      <c r="F325" s="470">
        <v>44774</v>
      </c>
      <c r="G325" s="471" t="s">
        <v>1382</v>
      </c>
    </row>
    <row r="326" spans="1:7" ht="30">
      <c r="A326" s="49">
        <v>325</v>
      </c>
      <c r="B326" s="379" t="s">
        <v>1383</v>
      </c>
      <c r="C326" s="51" t="s">
        <v>64</v>
      </c>
      <c r="D326" s="380" t="s">
        <v>662</v>
      </c>
      <c r="E326" s="479" t="s">
        <v>1384</v>
      </c>
      <c r="F326" s="470">
        <v>44840</v>
      </c>
      <c r="G326" s="471" t="s">
        <v>1385</v>
      </c>
    </row>
    <row r="327" spans="1:7" ht="30">
      <c r="A327" s="493">
        <v>326</v>
      </c>
      <c r="B327" s="494" t="s">
        <v>1386</v>
      </c>
      <c r="C327" s="495" t="s">
        <v>64</v>
      </c>
      <c r="D327" s="496" t="s">
        <v>662</v>
      </c>
      <c r="E327" s="497" t="s">
        <v>1387</v>
      </c>
      <c r="F327" s="498">
        <v>44840</v>
      </c>
      <c r="G327" s="499" t="s">
        <v>1388</v>
      </c>
    </row>
    <row r="328" spans="1:7" ht="30">
      <c r="A328" s="398">
        <v>327</v>
      </c>
      <c r="B328" s="394" t="s">
        <v>1389</v>
      </c>
      <c r="C328" s="500" t="s">
        <v>94</v>
      </c>
      <c r="D328" s="395" t="s">
        <v>679</v>
      </c>
      <c r="E328" s="501" t="s">
        <v>1390</v>
      </c>
      <c r="F328" s="470">
        <v>44867</v>
      </c>
      <c r="G328" s="480" t="s">
        <v>1391</v>
      </c>
    </row>
    <row r="329" spans="1:7" ht="30">
      <c r="A329" s="49">
        <v>328</v>
      </c>
      <c r="B329" s="379" t="s">
        <v>1392</v>
      </c>
      <c r="C329" s="492" t="s">
        <v>94</v>
      </c>
      <c r="D329" s="395" t="s">
        <v>679</v>
      </c>
      <c r="E329" s="502" t="s">
        <v>1393</v>
      </c>
      <c r="F329" s="465">
        <v>44867</v>
      </c>
      <c r="G329" s="471" t="s">
        <v>1391</v>
      </c>
    </row>
    <row r="330" spans="1:7" ht="30">
      <c r="A330" s="49">
        <v>329</v>
      </c>
      <c r="B330" s="431" t="s">
        <v>1394</v>
      </c>
      <c r="C330" s="503" t="s">
        <v>94</v>
      </c>
      <c r="D330" s="395" t="s">
        <v>679</v>
      </c>
      <c r="E330" s="504" t="s">
        <v>1395</v>
      </c>
      <c r="F330" s="505">
        <v>44867</v>
      </c>
      <c r="G330" s="482" t="s">
        <v>1391</v>
      </c>
    </row>
    <row r="331" spans="1:7" ht="30">
      <c r="A331" s="506">
        <v>330</v>
      </c>
      <c r="B331" s="507" t="s">
        <v>1396</v>
      </c>
      <c r="C331" s="508" t="s">
        <v>114</v>
      </c>
      <c r="D331" s="509" t="s">
        <v>662</v>
      </c>
      <c r="E331" s="510" t="s">
        <v>1397</v>
      </c>
      <c r="F331" s="511">
        <v>44867</v>
      </c>
      <c r="G331" s="512" t="s">
        <v>1398</v>
      </c>
    </row>
    <row r="332" spans="1:7" ht="30">
      <c r="A332" s="506">
        <v>331</v>
      </c>
      <c r="B332" s="507" t="s">
        <v>516</v>
      </c>
      <c r="C332" s="513" t="s">
        <v>122</v>
      </c>
      <c r="D332" s="509" t="s">
        <v>662</v>
      </c>
      <c r="E332" s="510" t="s">
        <v>1399</v>
      </c>
      <c r="F332" s="511">
        <v>44867</v>
      </c>
      <c r="G332" s="512" t="s">
        <v>1400</v>
      </c>
    </row>
    <row r="333" spans="1:7" ht="30">
      <c r="A333" s="506">
        <v>332</v>
      </c>
      <c r="B333" s="507" t="s">
        <v>515</v>
      </c>
      <c r="C333" s="513" t="s">
        <v>122</v>
      </c>
      <c r="D333" s="509" t="s">
        <v>662</v>
      </c>
      <c r="E333" s="510" t="s">
        <v>1401</v>
      </c>
      <c r="F333" s="511">
        <v>44867</v>
      </c>
      <c r="G333" s="512" t="s">
        <v>1402</v>
      </c>
    </row>
    <row r="334" spans="1:7" ht="30">
      <c r="A334" s="506">
        <v>333</v>
      </c>
      <c r="B334" s="507" t="s">
        <v>517</v>
      </c>
      <c r="C334" s="513" t="s">
        <v>122</v>
      </c>
      <c r="D334" s="509" t="s">
        <v>662</v>
      </c>
      <c r="E334" s="510" t="s">
        <v>1403</v>
      </c>
      <c r="F334" s="511">
        <v>44867</v>
      </c>
      <c r="G334" s="512" t="s">
        <v>1404</v>
      </c>
    </row>
    <row r="335" spans="1:7" ht="30">
      <c r="A335" s="506">
        <v>334</v>
      </c>
      <c r="B335" s="507" t="s">
        <v>1405</v>
      </c>
      <c r="C335" s="513" t="s">
        <v>122</v>
      </c>
      <c r="D335" s="509" t="s">
        <v>662</v>
      </c>
      <c r="E335" s="510" t="s">
        <v>1406</v>
      </c>
      <c r="F335" s="511">
        <v>44867</v>
      </c>
      <c r="G335" s="512" t="s">
        <v>1407</v>
      </c>
    </row>
    <row r="336" spans="1:7" ht="30">
      <c r="A336" s="506">
        <v>335</v>
      </c>
      <c r="B336" s="507" t="s">
        <v>1408</v>
      </c>
      <c r="C336" s="513" t="s">
        <v>122</v>
      </c>
      <c r="D336" s="509" t="s">
        <v>662</v>
      </c>
      <c r="E336" s="510" t="s">
        <v>1409</v>
      </c>
      <c r="F336" s="511">
        <v>44867</v>
      </c>
      <c r="G336" s="512" t="s">
        <v>1410</v>
      </c>
    </row>
    <row r="337" spans="1:7" ht="30">
      <c r="A337" s="506">
        <v>336</v>
      </c>
      <c r="B337" s="507" t="s">
        <v>1411</v>
      </c>
      <c r="C337" s="508" t="s">
        <v>64</v>
      </c>
      <c r="D337" s="509" t="s">
        <v>662</v>
      </c>
      <c r="E337" s="510" t="s">
        <v>1412</v>
      </c>
      <c r="F337" s="511">
        <v>44867</v>
      </c>
      <c r="G337" s="512" t="s">
        <v>1413</v>
      </c>
    </row>
    <row r="338" spans="1:7" ht="30">
      <c r="A338" s="506">
        <v>337</v>
      </c>
      <c r="B338" s="507" t="s">
        <v>1414</v>
      </c>
      <c r="C338" s="508" t="s">
        <v>64</v>
      </c>
      <c r="D338" s="509" t="s">
        <v>662</v>
      </c>
      <c r="E338" s="510" t="s">
        <v>1415</v>
      </c>
      <c r="F338" s="511">
        <v>44867</v>
      </c>
      <c r="G338" s="512" t="s">
        <v>1416</v>
      </c>
    </row>
    <row r="339" spans="1:7" ht="30">
      <c r="A339" s="506">
        <v>338</v>
      </c>
      <c r="B339" s="507" t="s">
        <v>1417</v>
      </c>
      <c r="C339" s="513" t="s">
        <v>261</v>
      </c>
      <c r="D339" s="509" t="s">
        <v>679</v>
      </c>
      <c r="E339" s="510" t="s">
        <v>1418</v>
      </c>
      <c r="F339" s="511">
        <v>44867</v>
      </c>
      <c r="G339" s="512" t="s">
        <v>1391</v>
      </c>
    </row>
    <row r="340" spans="1:7" ht="30">
      <c r="A340" s="506">
        <v>339</v>
      </c>
      <c r="B340" s="507" t="s">
        <v>1419</v>
      </c>
      <c r="C340" s="513" t="s">
        <v>261</v>
      </c>
      <c r="D340" s="509" t="s">
        <v>679</v>
      </c>
      <c r="E340" s="510" t="s">
        <v>1420</v>
      </c>
      <c r="F340" s="511">
        <v>44867</v>
      </c>
      <c r="G340" s="512" t="s">
        <v>1391</v>
      </c>
    </row>
    <row r="341" spans="1:7" ht="30">
      <c r="A341" s="514">
        <v>340</v>
      </c>
      <c r="B341" s="431" t="s">
        <v>1421</v>
      </c>
      <c r="C341" s="515" t="s">
        <v>81</v>
      </c>
      <c r="D341" s="433" t="s">
        <v>727</v>
      </c>
      <c r="E341" s="434" t="s">
        <v>1359</v>
      </c>
      <c r="F341" s="516">
        <v>44867</v>
      </c>
      <c r="G341" s="517" t="s">
        <v>1422</v>
      </c>
    </row>
    <row r="342" spans="1:7" ht="33" customHeight="1">
      <c r="A342" s="518">
        <v>341</v>
      </c>
      <c r="B342" s="507" t="s">
        <v>1423</v>
      </c>
      <c r="C342" s="513" t="s">
        <v>261</v>
      </c>
      <c r="D342" s="509" t="s">
        <v>679</v>
      </c>
      <c r="E342" s="510" t="s">
        <v>1424</v>
      </c>
      <c r="F342" s="511">
        <v>44924</v>
      </c>
      <c r="G342" s="512" t="s">
        <v>1425</v>
      </c>
    </row>
    <row r="343" spans="1:7" ht="33" customHeight="1">
      <c r="A343" s="518">
        <v>342</v>
      </c>
      <c r="B343" s="507" t="s">
        <v>1426</v>
      </c>
      <c r="C343" s="513" t="s">
        <v>261</v>
      </c>
      <c r="D343" s="509" t="s">
        <v>679</v>
      </c>
      <c r="E343" s="510" t="s">
        <v>1427</v>
      </c>
      <c r="F343" s="511">
        <v>44924</v>
      </c>
      <c r="G343" s="512" t="s">
        <v>1425</v>
      </c>
    </row>
    <row r="344" spans="1:7" ht="33" customHeight="1">
      <c r="A344" s="518">
        <v>343</v>
      </c>
      <c r="B344" s="507" t="s">
        <v>1428</v>
      </c>
      <c r="C344" s="513" t="s">
        <v>261</v>
      </c>
      <c r="D344" s="509" t="s">
        <v>679</v>
      </c>
      <c r="E344" s="510" t="s">
        <v>1429</v>
      </c>
      <c r="F344" s="511">
        <v>44924</v>
      </c>
      <c r="G344" s="512" t="s">
        <v>1425</v>
      </c>
    </row>
    <row r="345" spans="1:7" ht="33" customHeight="1">
      <c r="A345" s="518">
        <v>344</v>
      </c>
      <c r="B345" s="507" t="s">
        <v>1430</v>
      </c>
      <c r="C345" s="513" t="s">
        <v>122</v>
      </c>
      <c r="D345" s="509" t="s">
        <v>662</v>
      </c>
      <c r="E345" s="510" t="s">
        <v>1431</v>
      </c>
      <c r="F345" s="511">
        <v>44924</v>
      </c>
      <c r="G345" s="512" t="s">
        <v>1432</v>
      </c>
    </row>
    <row r="346" spans="1:7" ht="33" customHeight="1">
      <c r="A346" s="519">
        <v>345</v>
      </c>
      <c r="B346" s="520" t="s">
        <v>1433</v>
      </c>
      <c r="C346" s="521" t="s">
        <v>122</v>
      </c>
      <c r="D346" s="522" t="s">
        <v>662</v>
      </c>
      <c r="E346" s="523" t="s">
        <v>1434</v>
      </c>
      <c r="F346" s="524">
        <v>44924</v>
      </c>
      <c r="G346" s="525" t="s">
        <v>1435</v>
      </c>
    </row>
    <row r="347" spans="1:7" ht="33" customHeight="1">
      <c r="A347" s="526">
        <v>346</v>
      </c>
      <c r="B347" s="527" t="s">
        <v>1436</v>
      </c>
      <c r="C347" s="528" t="s">
        <v>64</v>
      </c>
      <c r="D347" s="395" t="s">
        <v>1437</v>
      </c>
      <c r="E347" s="479" t="s">
        <v>1359</v>
      </c>
      <c r="F347" s="470">
        <v>45021</v>
      </c>
      <c r="G347" s="480">
        <v>660</v>
      </c>
    </row>
    <row r="348" spans="1:7" ht="33" customHeight="1">
      <c r="A348" s="526">
        <v>347</v>
      </c>
      <c r="B348" s="394" t="s">
        <v>1438</v>
      </c>
      <c r="C348" s="398" t="s">
        <v>94</v>
      </c>
      <c r="D348" s="395" t="s">
        <v>767</v>
      </c>
      <c r="E348" s="479" t="s">
        <v>1359</v>
      </c>
      <c r="F348" s="397">
        <v>44972</v>
      </c>
      <c r="G348" s="398">
        <v>260</v>
      </c>
    </row>
    <row r="349" spans="1:7" ht="33" customHeight="1">
      <c r="A349" s="526">
        <v>348</v>
      </c>
      <c r="B349" s="379" t="s">
        <v>1439</v>
      </c>
      <c r="C349" s="398" t="s">
        <v>94</v>
      </c>
      <c r="D349" s="423" t="s">
        <v>767</v>
      </c>
      <c r="E349" s="491" t="s">
        <v>1359</v>
      </c>
      <c r="F349" s="425">
        <v>44973</v>
      </c>
      <c r="G349" s="422">
        <v>260</v>
      </c>
    </row>
    <row r="350" spans="1:7" ht="33" customHeight="1">
      <c r="A350" s="49">
        <v>349</v>
      </c>
      <c r="B350" s="379" t="s">
        <v>1440</v>
      </c>
      <c r="C350" s="506" t="s">
        <v>81</v>
      </c>
      <c r="D350" s="509" t="s">
        <v>679</v>
      </c>
      <c r="E350" s="510" t="s">
        <v>1441</v>
      </c>
      <c r="F350" s="511">
        <v>44984</v>
      </c>
      <c r="G350" s="512" t="s">
        <v>1442</v>
      </c>
    </row>
    <row r="351" spans="1:7" ht="33" customHeight="1">
      <c r="A351" s="49">
        <v>350</v>
      </c>
      <c r="B351" s="379" t="s">
        <v>1443</v>
      </c>
      <c r="C351" s="518" t="s">
        <v>81</v>
      </c>
      <c r="D351" s="509" t="s">
        <v>679</v>
      </c>
      <c r="E351" s="510" t="s">
        <v>1444</v>
      </c>
      <c r="F351" s="511">
        <v>44984</v>
      </c>
      <c r="G351" s="512" t="s">
        <v>1442</v>
      </c>
    </row>
    <row r="352" spans="1:7" ht="33" customHeight="1">
      <c r="A352" s="49">
        <v>351</v>
      </c>
      <c r="B352" s="379" t="s">
        <v>1445</v>
      </c>
      <c r="C352" s="518" t="s">
        <v>81</v>
      </c>
      <c r="D352" s="509" t="s">
        <v>679</v>
      </c>
      <c r="E352" s="510" t="s">
        <v>1446</v>
      </c>
      <c r="F352" s="511">
        <v>44984</v>
      </c>
      <c r="G352" s="512" t="s">
        <v>1442</v>
      </c>
    </row>
    <row r="353" spans="1:7" ht="33" customHeight="1">
      <c r="A353" s="49">
        <v>352</v>
      </c>
      <c r="B353" s="379" t="s">
        <v>1447</v>
      </c>
      <c r="C353" s="518" t="s">
        <v>81</v>
      </c>
      <c r="D353" s="509" t="s">
        <v>679</v>
      </c>
      <c r="E353" s="510" t="s">
        <v>1448</v>
      </c>
      <c r="F353" s="511">
        <v>44984</v>
      </c>
      <c r="G353" s="512" t="s">
        <v>1442</v>
      </c>
    </row>
    <row r="354" spans="1:7" ht="33" customHeight="1">
      <c r="A354" s="49">
        <v>353</v>
      </c>
      <c r="B354" s="379" t="s">
        <v>1449</v>
      </c>
      <c r="C354" s="518" t="s">
        <v>81</v>
      </c>
      <c r="D354" s="509" t="s">
        <v>679</v>
      </c>
      <c r="E354" s="510" t="s">
        <v>1450</v>
      </c>
      <c r="F354" s="511">
        <v>44984</v>
      </c>
      <c r="G354" s="512" t="s">
        <v>1442</v>
      </c>
    </row>
    <row r="355" spans="1:7" ht="33" customHeight="1">
      <c r="A355" s="390">
        <v>354</v>
      </c>
      <c r="B355" s="389" t="s">
        <v>1451</v>
      </c>
      <c r="C355" s="519" t="s">
        <v>81</v>
      </c>
      <c r="D355" s="522" t="s">
        <v>679</v>
      </c>
      <c r="E355" s="523" t="s">
        <v>1452</v>
      </c>
      <c r="F355" s="524">
        <v>45000</v>
      </c>
      <c r="G355" s="525" t="s">
        <v>1453</v>
      </c>
    </row>
    <row r="356" spans="1:7" ht="33" customHeight="1">
      <c r="A356" s="398">
        <v>355</v>
      </c>
      <c r="B356" s="394" t="s">
        <v>1454</v>
      </c>
      <c r="C356" s="528" t="s">
        <v>133</v>
      </c>
      <c r="D356" s="395" t="s">
        <v>1455</v>
      </c>
      <c r="E356" s="491" t="s">
        <v>1359</v>
      </c>
      <c r="F356" s="425">
        <v>45056</v>
      </c>
      <c r="G356" s="398">
        <v>1018</v>
      </c>
    </row>
    <row r="357" spans="1:7" ht="33" customHeight="1">
      <c r="A357" s="49">
        <v>356</v>
      </c>
      <c r="B357" s="379" t="s">
        <v>1456</v>
      </c>
      <c r="C357" s="51" t="s">
        <v>114</v>
      </c>
      <c r="D357" s="380" t="s">
        <v>662</v>
      </c>
      <c r="E357" s="529" t="s">
        <v>1457</v>
      </c>
      <c r="F357" s="530">
        <v>45125</v>
      </c>
      <c r="G357" s="471" t="s">
        <v>1458</v>
      </c>
    </row>
    <row r="358" spans="1:7" ht="33" customHeight="1">
      <c r="A358" s="49">
        <v>357</v>
      </c>
      <c r="B358" s="379" t="s">
        <v>1459</v>
      </c>
      <c r="C358" s="51" t="s">
        <v>393</v>
      </c>
      <c r="D358" s="380" t="s">
        <v>662</v>
      </c>
      <c r="E358" s="531" t="s">
        <v>1460</v>
      </c>
      <c r="F358" s="530">
        <v>45056</v>
      </c>
      <c r="G358" s="471" t="s">
        <v>1461</v>
      </c>
    </row>
    <row r="359" spans="1:7" ht="33" customHeight="1">
      <c r="A359" s="49">
        <v>358</v>
      </c>
      <c r="B359" s="379" t="s">
        <v>1462</v>
      </c>
      <c r="C359" s="51" t="s">
        <v>393</v>
      </c>
      <c r="D359" s="380" t="s">
        <v>662</v>
      </c>
      <c r="E359" s="531" t="s">
        <v>1463</v>
      </c>
      <c r="F359" s="530">
        <v>45029</v>
      </c>
      <c r="G359" s="471" t="s">
        <v>1464</v>
      </c>
    </row>
    <row r="360" spans="1:7" ht="33" customHeight="1">
      <c r="A360" s="49">
        <v>359</v>
      </c>
      <c r="B360" s="379" t="s">
        <v>1465</v>
      </c>
      <c r="C360" s="51" t="s">
        <v>393</v>
      </c>
      <c r="D360" s="380" t="s">
        <v>662</v>
      </c>
      <c r="E360" s="531" t="s">
        <v>1466</v>
      </c>
      <c r="F360" s="530">
        <v>45029</v>
      </c>
      <c r="G360" s="471" t="s">
        <v>1467</v>
      </c>
    </row>
    <row r="361" spans="1:7" ht="33" customHeight="1">
      <c r="A361" s="49">
        <v>360</v>
      </c>
      <c r="B361" s="379" t="s">
        <v>1468</v>
      </c>
      <c r="C361" s="51" t="s">
        <v>393</v>
      </c>
      <c r="D361" s="380" t="s">
        <v>662</v>
      </c>
      <c r="E361" s="531" t="s">
        <v>1469</v>
      </c>
      <c r="F361" s="530">
        <v>45029</v>
      </c>
      <c r="G361" s="471" t="s">
        <v>1470</v>
      </c>
    </row>
    <row r="362" spans="1:7" ht="33" customHeight="1">
      <c r="A362" s="49">
        <v>361</v>
      </c>
      <c r="B362" s="379" t="s">
        <v>1471</v>
      </c>
      <c r="C362" s="51" t="s">
        <v>393</v>
      </c>
      <c r="D362" s="380" t="s">
        <v>662</v>
      </c>
      <c r="E362" s="532" t="s">
        <v>1472</v>
      </c>
      <c r="F362" s="533">
        <v>45029</v>
      </c>
      <c r="G362" s="471" t="s">
        <v>1473</v>
      </c>
    </row>
  </sheetData>
  <protectedRanges>
    <protectedRange algorithmName="SHA-512" hashValue="6blNMDC3g05C9a5ShEkIzqIoYtqVSVat/5hLl1GTYvVsB+l2K7Pziw2zRtKxiwzEcIOJoHaZh8OawiD4/geDcQ==" saltValue="pnqLLGdhSHHNyW29mwCJ6A==" spinCount="100000" sqref="B317" name="Диапазон1_2"/>
    <protectedRange algorithmName="SHA-512" hashValue="6blNMDC3g05C9a5ShEkIzqIoYtqVSVat/5hLl1GTYvVsB+l2K7Pziw2zRtKxiwzEcIOJoHaZh8OawiD4/geDcQ==" saltValue="pnqLLGdhSHHNyW29mwCJ6A==" spinCount="100000" sqref="C317 C325" name="Диапазон1_3"/>
    <protectedRange algorithmName="SHA-512" hashValue="6blNMDC3g05C9a5ShEkIzqIoYtqVSVat/5hLl1GTYvVsB+l2K7Pziw2zRtKxiwzEcIOJoHaZh8OawiD4/geDcQ==" saltValue="pnqLLGdhSHHNyW29mwCJ6A==" spinCount="100000" sqref="C328" name="Диапазон1_3_1"/>
    <protectedRange algorithmName="SHA-512" hashValue="6blNMDC3g05C9a5ShEkIzqIoYtqVSVat/5hLl1GTYvVsB+l2K7Pziw2zRtKxiwzEcIOJoHaZh8OawiD4/geDcQ==" saltValue="pnqLLGdhSHHNyW29mwCJ6A==" spinCount="100000" sqref="C329" name="Диапазон1_3_1_1"/>
    <protectedRange algorithmName="SHA-512" hashValue="6blNMDC3g05C9a5ShEkIzqIoYtqVSVat/5hLl1GTYvVsB+l2K7Pziw2zRtKxiwzEcIOJoHaZh8OawiD4/geDcQ==" saltValue="pnqLLGdhSHHNyW29mwCJ6A==" spinCount="100000" sqref="C330" name="Диапазон1_3_1_1_1"/>
  </protectedRanges>
  <conditionalFormatting sqref="B281">
    <cfRule type="duplicateValues" dxfId="28" priority="5"/>
  </conditionalFormatting>
  <conditionalFormatting sqref="B317">
    <cfRule type="duplicateValues" dxfId="27" priority="3"/>
  </conditionalFormatting>
  <conditionalFormatting sqref="B347">
    <cfRule type="duplicateValues" dxfId="26" priority="2"/>
  </conditionalFormatting>
  <conditionalFormatting sqref="B347">
    <cfRule type="duplicateValues" dxfId="25" priority="1"/>
  </conditionalFormatting>
  <dataValidations count="14">
    <dataValidation type="list" allowBlank="1" showInputMessage="1" showErrorMessage="1" sqref="D1:D327 D341">
      <formula1>INDIRECT("Степень")</formula1>
    </dataValidation>
    <dataValidation type="list" allowBlank="1" showInputMessage="1" showErrorMessage="1" sqref="D328:D330">
      <formula1>INDIRECT("Степень")</formula1>
    </dataValidation>
    <dataValidation type="list" allowBlank="1" showInputMessage="1" showErrorMessage="1" sqref="D331">
      <formula1>INDIRECT("Степень")</formula1>
    </dataValidation>
    <dataValidation type="list" allowBlank="1" showInputMessage="1" showErrorMessage="1" sqref="D332">
      <formula1>INDIRECT("Степень")</formula1>
    </dataValidation>
    <dataValidation type="list" allowBlank="1" showInputMessage="1" showErrorMessage="1" sqref="D333">
      <formula1>INDIRECT("Степень")</formula1>
    </dataValidation>
    <dataValidation type="list" allowBlank="1" showInputMessage="1" showErrorMessage="1" sqref="D337">
      <formula1>INDIRECT("Степень")</formula1>
    </dataValidation>
    <dataValidation type="list" allowBlank="1" showInputMessage="1" showErrorMessage="1" sqref="D338">
      <formula1>INDIRECT("Степень")</formula1>
    </dataValidation>
    <dataValidation type="list" allowBlank="1" showInputMessage="1" showErrorMessage="1" sqref="D339">
      <formula1>INDIRECT("Степень")</formula1>
    </dataValidation>
    <dataValidation type="list" allowBlank="1" showInputMessage="1" showErrorMessage="1" sqref="D340">
      <formula1>INDIRECT("Степень")</formula1>
    </dataValidation>
    <dataValidation type="list" allowBlank="1" showInputMessage="1" showErrorMessage="1" sqref="D342">
      <formula1>INDIRECT("Степень")</formula1>
    </dataValidation>
    <dataValidation type="list" allowBlank="1" showInputMessage="1" showErrorMessage="1" sqref="C347 C356">
      <formula1>INDIRECT("Совет")</formula1>
    </dataValidation>
    <dataValidation type="list" allowBlank="1" showInputMessage="1" showErrorMessage="1" sqref="D357">
      <formula1>INDIRECT("Степень")</formula1>
    </dataValidation>
    <dataValidation type="list" allowBlank="1" showInputMessage="1" showErrorMessage="1" sqref="D358">
      <formula1>INDIRECT("Степень")</formula1>
    </dataValidation>
    <dataValidation type="list" allowBlank="1" showInputMessage="1" showErrorMessage="1" sqref="D359">
      <formula1>INDIRECT("Степень")</formula1>
    </dataValidation>
  </dataValidations>
  <pageMargins left="0.7" right="0.7" top="0.75" bottom="0.75" header="0.3" footer="0.3"/>
  <pageSetup paperSize="9" scale="70" firstPageNumber="2147483648" fitToHeight="0"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1"/>
  <sheetViews>
    <sheetView workbookViewId="0">
      <pane xSplit="1" ySplit="3" topLeftCell="B4" activePane="bottomRight" state="frozen"/>
      <selection activeCell="B4" sqref="B4"/>
      <selection pane="topRight"/>
      <selection pane="bottomLeft"/>
      <selection pane="bottomRight" activeCell="B4" sqref="B4"/>
    </sheetView>
  </sheetViews>
  <sheetFormatPr defaultColWidth="9" defaultRowHeight="15"/>
  <cols>
    <col min="1" max="1" width="29.28515625" style="91" customWidth="1"/>
    <col min="2" max="3" width="9.5703125" style="534" customWidth="1"/>
    <col min="4" max="4" width="11.28515625" style="535" customWidth="1"/>
    <col min="5" max="5" width="12" style="112" bestFit="1" customWidth="1"/>
    <col min="6" max="6" width="19.28515625" style="259" bestFit="1" customWidth="1"/>
    <col min="7" max="7" width="20.7109375" style="37" customWidth="1"/>
    <col min="8" max="8" width="13.42578125" customWidth="1"/>
    <col min="9" max="9" width="13.7109375" customWidth="1"/>
    <col min="10" max="10" width="10.28515625" customWidth="1"/>
  </cols>
  <sheetData>
    <row r="1" spans="1:11" ht="21">
      <c r="A1" s="536" t="s">
        <v>1474</v>
      </c>
      <c r="B1" s="537"/>
      <c r="C1" s="537"/>
      <c r="D1" s="538"/>
      <c r="E1" s="539"/>
      <c r="G1" s="540"/>
      <c r="H1" s="790" t="s">
        <v>1475</v>
      </c>
      <c r="I1" s="790"/>
      <c r="J1" s="791"/>
      <c r="K1" s="791"/>
    </row>
    <row r="2" spans="1:11">
      <c r="A2" s="541" t="s">
        <v>1476</v>
      </c>
      <c r="B2" s="542" t="s">
        <v>1477</v>
      </c>
      <c r="C2" s="542" t="s">
        <v>1478</v>
      </c>
      <c r="D2" s="543" t="s">
        <v>1479</v>
      </c>
      <c r="E2" s="544" t="s">
        <v>1480</v>
      </c>
      <c r="F2" s="545" t="s">
        <v>1481</v>
      </c>
      <c r="G2" s="546" t="s">
        <v>1482</v>
      </c>
      <c r="H2" s="547" t="s">
        <v>1483</v>
      </c>
      <c r="I2" s="547" t="s">
        <v>1484</v>
      </c>
    </row>
    <row r="3" spans="1:11" ht="37.5" customHeight="1">
      <c r="A3" s="548"/>
      <c r="B3" s="549" t="s">
        <v>1485</v>
      </c>
      <c r="C3" s="550" t="s">
        <v>621</v>
      </c>
      <c r="D3" s="551" t="s">
        <v>621</v>
      </c>
      <c r="E3" s="552"/>
      <c r="F3" s="553"/>
      <c r="G3" s="554"/>
      <c r="H3" s="555">
        <v>675</v>
      </c>
      <c r="I3" s="555">
        <v>900</v>
      </c>
    </row>
    <row r="4" spans="1:11" ht="15.75">
      <c r="A4" s="556">
        <v>42248</v>
      </c>
      <c r="B4" s="557"/>
      <c r="C4" s="557"/>
      <c r="D4" s="557"/>
      <c r="E4" s="557"/>
      <c r="F4" s="557"/>
      <c r="G4" s="558"/>
      <c r="H4" s="555"/>
      <c r="I4" s="555"/>
    </row>
    <row r="5" spans="1:11">
      <c r="A5" s="559" t="s">
        <v>211</v>
      </c>
      <c r="B5" s="534">
        <v>1</v>
      </c>
      <c r="D5" s="372"/>
      <c r="E5" s="372" t="e">
        <f>B5*550*3+C5*700*3+#REF!*550*5+D5*700*5</f>
        <v>#REF!</v>
      </c>
      <c r="F5" s="560" t="s">
        <v>1486</v>
      </c>
      <c r="G5" s="372" t="s">
        <v>1487</v>
      </c>
    </row>
    <row r="6" spans="1:11">
      <c r="A6" s="559" t="s">
        <v>211</v>
      </c>
      <c r="B6" s="534">
        <v>1</v>
      </c>
      <c r="D6" s="372"/>
      <c r="E6" s="372" t="e">
        <f>B6*550*3+C6*700*3+#REF!*550*5+D6*700*5</f>
        <v>#REF!</v>
      </c>
      <c r="F6" s="560" t="s">
        <v>1488</v>
      </c>
      <c r="G6" s="372" t="s">
        <v>1489</v>
      </c>
    </row>
    <row r="7" spans="1:11">
      <c r="A7" s="559" t="s">
        <v>213</v>
      </c>
      <c r="B7" s="534">
        <v>1</v>
      </c>
      <c r="D7" s="372"/>
      <c r="E7" s="372" t="e">
        <f>B7*550*3+C7*700*3+#REF!*550*5+D7*700*5</f>
        <v>#REF!</v>
      </c>
      <c r="F7" s="560" t="s">
        <v>1490</v>
      </c>
      <c r="G7" s="372" t="s">
        <v>1491</v>
      </c>
    </row>
    <row r="8" spans="1:11">
      <c r="A8" s="559" t="s">
        <v>213</v>
      </c>
      <c r="C8" s="534">
        <v>1</v>
      </c>
      <c r="D8" s="372"/>
      <c r="E8" s="372" t="e">
        <f>B8*550*3+C8*700*3+#REF!*550*5+D8*700*5</f>
        <v>#REF!</v>
      </c>
      <c r="F8" s="560" t="s">
        <v>1492</v>
      </c>
      <c r="G8" s="372" t="s">
        <v>1493</v>
      </c>
    </row>
    <row r="9" spans="1:11">
      <c r="A9" s="559" t="s">
        <v>216</v>
      </c>
      <c r="B9" s="534">
        <v>1</v>
      </c>
      <c r="D9" s="372"/>
      <c r="E9" s="372" t="e">
        <f>B9*550*3+C9*700*3+#REF!*550*5+D9*700*5</f>
        <v>#REF!</v>
      </c>
      <c r="F9" s="560" t="s">
        <v>1494</v>
      </c>
      <c r="G9" s="372" t="s">
        <v>1495</v>
      </c>
    </row>
    <row r="10" spans="1:11">
      <c r="A10" s="561" t="s">
        <v>216</v>
      </c>
      <c r="C10" s="534">
        <v>1</v>
      </c>
      <c r="E10" s="112" t="e">
        <f>B10*550*3+C10*700*3+#REF!*550*5+D10*700*5</f>
        <v>#REF!</v>
      </c>
      <c r="F10" s="562"/>
      <c r="G10" s="112"/>
    </row>
    <row r="11" spans="1:11">
      <c r="A11" s="561" t="s">
        <v>217</v>
      </c>
      <c r="B11" s="534">
        <v>1</v>
      </c>
      <c r="E11" s="112" t="e">
        <f>B11*550*3+C11*700*3+#REF!*550*5+D11*700*5</f>
        <v>#REF!</v>
      </c>
      <c r="F11" s="562"/>
      <c r="G11" s="112"/>
    </row>
    <row r="12" spans="1:11">
      <c r="A12" s="561" t="s">
        <v>217</v>
      </c>
      <c r="C12" s="534">
        <v>1</v>
      </c>
      <c r="E12" s="112" t="e">
        <f>B12*550*3+C12*700*3+#REF!*550*5+D12*700*5</f>
        <v>#REF!</v>
      </c>
      <c r="F12" s="562"/>
      <c r="G12" s="112"/>
    </row>
    <row r="13" spans="1:11">
      <c r="A13" s="250" t="s">
        <v>218</v>
      </c>
      <c r="C13" s="534">
        <v>1</v>
      </c>
      <c r="E13" s="112" t="e">
        <f>B13*550*3+C13*700*3+#REF!*550*5+D13*700*5</f>
        <v>#REF!</v>
      </c>
      <c r="F13" s="562"/>
      <c r="G13" s="112"/>
    </row>
    <row r="14" spans="1:11">
      <c r="A14" s="250" t="s">
        <v>218</v>
      </c>
      <c r="C14" s="534">
        <v>1</v>
      </c>
      <c r="E14" s="112" t="e">
        <f>B14*550*3+C14*700*3+#REF!*550*5+D14*700*5</f>
        <v>#REF!</v>
      </c>
      <c r="F14" s="562"/>
      <c r="G14" s="112"/>
    </row>
    <row r="15" spans="1:11">
      <c r="A15" s="559" t="s">
        <v>215</v>
      </c>
      <c r="B15" s="534">
        <v>1</v>
      </c>
      <c r="D15" s="372"/>
      <c r="E15" s="372" t="e">
        <f>B15*550*3+C15*700*3+#REF!*550*5+D15*700*5</f>
        <v>#REF!</v>
      </c>
      <c r="F15" s="560" t="s">
        <v>1496</v>
      </c>
      <c r="G15" s="372" t="s">
        <v>1497</v>
      </c>
    </row>
    <row r="16" spans="1:11">
      <c r="A16" s="250" t="s">
        <v>215</v>
      </c>
      <c r="C16" s="534">
        <v>1</v>
      </c>
      <c r="E16" s="112" t="e">
        <f>B16*550*3+C16*700*3+#REF!*550*5+D16*700*5</f>
        <v>#REF!</v>
      </c>
      <c r="F16" s="562"/>
      <c r="G16" s="112"/>
    </row>
    <row r="17" spans="1:7" ht="15.75">
      <c r="A17" s="556">
        <v>42278</v>
      </c>
      <c r="B17" s="557"/>
      <c r="C17" s="557"/>
      <c r="D17" s="557"/>
      <c r="E17" s="557"/>
      <c r="F17" s="557"/>
      <c r="G17" s="558"/>
    </row>
    <row r="18" spans="1:7">
      <c r="A18" s="250" t="s">
        <v>220</v>
      </c>
      <c r="C18" s="534">
        <v>1</v>
      </c>
      <c r="E18" s="112" t="e">
        <f>B18*550*3+C18*700*3+#REF!*550*5+D18*700*5</f>
        <v>#REF!</v>
      </c>
      <c r="F18" s="562"/>
      <c r="G18" s="112"/>
    </row>
    <row r="19" spans="1:7">
      <c r="A19" s="250" t="s">
        <v>220</v>
      </c>
      <c r="B19" s="534">
        <v>1</v>
      </c>
      <c r="E19" s="112" t="e">
        <f>B19*550*3+C19*700*3+#REF!*550*5+D19*700*5</f>
        <v>#REF!</v>
      </c>
      <c r="F19" s="562"/>
      <c r="G19" s="112"/>
    </row>
    <row r="20" spans="1:7">
      <c r="A20" s="559" t="s">
        <v>222</v>
      </c>
      <c r="C20" s="534">
        <v>1</v>
      </c>
      <c r="D20" s="372"/>
      <c r="E20" s="372" t="e">
        <f>B20*550*3+C20*700*3+#REF!*550*5+D20*700*5</f>
        <v>#REF!</v>
      </c>
      <c r="F20" s="560" t="s">
        <v>1498</v>
      </c>
      <c r="G20" s="372" t="s">
        <v>1499</v>
      </c>
    </row>
    <row r="21" spans="1:7">
      <c r="A21" s="559" t="s">
        <v>222</v>
      </c>
      <c r="B21" s="534">
        <v>1</v>
      </c>
      <c r="D21" s="372"/>
      <c r="E21" s="372" t="e">
        <f>B21*550*3+C21*700*3+#REF!*550*5+D21*700*5</f>
        <v>#REF!</v>
      </c>
      <c r="F21" s="560" t="s">
        <v>1500</v>
      </c>
      <c r="G21" s="372" t="s">
        <v>1501</v>
      </c>
    </row>
    <row r="22" spans="1:7">
      <c r="A22" s="563" t="s">
        <v>224</v>
      </c>
      <c r="D22" s="372">
        <v>1</v>
      </c>
      <c r="E22" s="372" t="e">
        <f>B22*550*3+C22*700*3+#REF!*550*5+D22*700*5</f>
        <v>#REF!</v>
      </c>
      <c r="F22" s="560" t="s">
        <v>1502</v>
      </c>
      <c r="G22" s="372" t="s">
        <v>1503</v>
      </c>
    </row>
    <row r="23" spans="1:7">
      <c r="A23" s="563" t="s">
        <v>224</v>
      </c>
      <c r="D23" s="372">
        <v>1</v>
      </c>
      <c r="E23" s="372" t="e">
        <f>B23*550*3+C23*700*3+#REF!*550*5+D23*700*5</f>
        <v>#REF!</v>
      </c>
      <c r="F23" s="560" t="s">
        <v>1504</v>
      </c>
      <c r="G23" s="372" t="s">
        <v>1505</v>
      </c>
    </row>
    <row r="24" spans="1:7">
      <c r="A24" s="563" t="s">
        <v>224</v>
      </c>
      <c r="D24" s="372">
        <v>1</v>
      </c>
      <c r="E24" s="372" t="e">
        <f>B24*550*3+C24*700*3+#REF!*550*5+D24*700*5</f>
        <v>#REF!</v>
      </c>
      <c r="F24" s="560" t="s">
        <v>1506</v>
      </c>
      <c r="G24" s="372" t="s">
        <v>1507</v>
      </c>
    </row>
    <row r="25" spans="1:7">
      <c r="A25" s="250" t="s">
        <v>228</v>
      </c>
      <c r="B25" s="534">
        <v>1</v>
      </c>
      <c r="E25" s="112" t="e">
        <f>B25*550*3+C25*700*3+#REF!*550*5+D25*700*5</f>
        <v>#REF!</v>
      </c>
      <c r="F25" s="562"/>
      <c r="G25" s="112"/>
    </row>
    <row r="26" spans="1:7">
      <c r="A26" s="250" t="s">
        <v>228</v>
      </c>
      <c r="C26" s="534">
        <v>1</v>
      </c>
      <c r="E26" s="112" t="e">
        <f>B26*550*3+C26*700*3+#REF!*550*5+D26*700*5</f>
        <v>#REF!</v>
      </c>
      <c r="F26" s="562"/>
      <c r="G26" s="112"/>
    </row>
    <row r="27" spans="1:7">
      <c r="A27" s="250" t="s">
        <v>226</v>
      </c>
      <c r="C27" s="534">
        <v>1</v>
      </c>
      <c r="E27" s="112" t="e">
        <f>B27*550*3+C27*700*3+#REF!*550*5+D27*700*5</f>
        <v>#REF!</v>
      </c>
      <c r="F27" s="562"/>
      <c r="G27" s="112"/>
    </row>
    <row r="28" spans="1:7">
      <c r="A28" s="250" t="s">
        <v>226</v>
      </c>
      <c r="B28" s="534">
        <v>1</v>
      </c>
      <c r="E28" s="112" t="e">
        <f>B28*550*3+C28*700*3+#REF!*550*5+D28*700*5</f>
        <v>#REF!</v>
      </c>
      <c r="F28" s="562"/>
      <c r="G28" s="112"/>
    </row>
    <row r="29" spans="1:7">
      <c r="A29" s="250" t="s">
        <v>219</v>
      </c>
      <c r="C29" s="534">
        <v>1</v>
      </c>
      <c r="E29" s="112" t="e">
        <f>B29*550*3+C29*700*3+#REF!*550*5+D29*700*5</f>
        <v>#REF!</v>
      </c>
      <c r="F29" s="562"/>
      <c r="G29" s="112"/>
    </row>
    <row r="30" spans="1:7">
      <c r="A30" s="250" t="s">
        <v>219</v>
      </c>
      <c r="B30" s="534">
        <v>1</v>
      </c>
      <c r="E30" s="112" t="e">
        <f>B30*550*3+C30*700*3+#REF!*550*5+D30*700*5</f>
        <v>#REF!</v>
      </c>
      <c r="F30" s="562"/>
      <c r="G30" s="112"/>
    </row>
    <row r="31" spans="1:7">
      <c r="A31" s="559" t="s">
        <v>223</v>
      </c>
      <c r="C31" s="534">
        <v>1</v>
      </c>
      <c r="D31" s="372"/>
      <c r="E31" s="372" t="e">
        <f>B31*550*3+C31*700*3+#REF!*550*5+D31*700*5</f>
        <v>#REF!</v>
      </c>
      <c r="F31" s="560" t="s">
        <v>1508</v>
      </c>
      <c r="G31" s="372" t="s">
        <v>1509</v>
      </c>
    </row>
    <row r="32" spans="1:7">
      <c r="A32" s="559" t="s">
        <v>223</v>
      </c>
      <c r="B32" s="534">
        <v>1</v>
      </c>
      <c r="D32" s="372"/>
      <c r="E32" s="372" t="e">
        <f>B32*550*3+C32*700*3+#REF!*550*5+D32*700*5</f>
        <v>#REF!</v>
      </c>
      <c r="F32" s="560" t="s">
        <v>1510</v>
      </c>
      <c r="G32" s="372" t="s">
        <v>1511</v>
      </c>
    </row>
    <row r="33" spans="1:7" ht="15.75">
      <c r="A33" s="556">
        <v>42309</v>
      </c>
      <c r="B33" s="557"/>
      <c r="C33" s="557"/>
      <c r="D33" s="557"/>
      <c r="E33" s="557"/>
      <c r="F33" s="557"/>
      <c r="G33" s="558"/>
    </row>
    <row r="34" spans="1:7">
      <c r="A34" s="559" t="s">
        <v>229</v>
      </c>
      <c r="B34" s="534">
        <v>1</v>
      </c>
      <c r="D34" s="372"/>
      <c r="E34" s="372" t="e">
        <f>B34*550*3+C34*700*3+#REF!*550*5+D34*700*5</f>
        <v>#REF!</v>
      </c>
      <c r="F34" s="560" t="s">
        <v>1512</v>
      </c>
      <c r="G34" s="372" t="s">
        <v>1513</v>
      </c>
    </row>
    <row r="35" spans="1:7">
      <c r="A35" s="559" t="s">
        <v>229</v>
      </c>
      <c r="C35" s="534">
        <v>1</v>
      </c>
      <c r="D35" s="372"/>
      <c r="E35" s="372" t="e">
        <f>B35*550*3+C35*700*3+#REF!*550*5+D35*700*5</f>
        <v>#REF!</v>
      </c>
      <c r="F35" s="560" t="s">
        <v>1514</v>
      </c>
      <c r="G35" s="372" t="s">
        <v>1515</v>
      </c>
    </row>
    <row r="36" spans="1:7">
      <c r="A36" s="559" t="s">
        <v>230</v>
      </c>
      <c r="B36" s="534">
        <v>1</v>
      </c>
      <c r="D36" s="372"/>
      <c r="E36" s="372" t="e">
        <f>B36*550*3+C36*700*3+#REF!*550*5+D36*700*5</f>
        <v>#REF!</v>
      </c>
      <c r="F36" s="560" t="s">
        <v>1516</v>
      </c>
      <c r="G36" s="372" t="s">
        <v>1517</v>
      </c>
    </row>
    <row r="37" spans="1:7">
      <c r="A37" s="559" t="s">
        <v>230</v>
      </c>
      <c r="C37" s="534">
        <v>1</v>
      </c>
      <c r="D37" s="372"/>
      <c r="E37" s="372" t="e">
        <f>B37*550*3+C37*700*3+#REF!*550*5+D37*700*5</f>
        <v>#REF!</v>
      </c>
      <c r="F37" s="560" t="s">
        <v>1518</v>
      </c>
      <c r="G37" s="372" t="s">
        <v>1519</v>
      </c>
    </row>
    <row r="38" spans="1:7">
      <c r="A38" s="559" t="s">
        <v>231</v>
      </c>
      <c r="B38" s="534">
        <v>1</v>
      </c>
      <c r="D38" s="372"/>
      <c r="E38" s="372" t="e">
        <f>B38*550*3+C38*700*3+#REF!*550*5+D38*700*5</f>
        <v>#REF!</v>
      </c>
      <c r="F38" s="560" t="s">
        <v>1520</v>
      </c>
      <c r="G38" s="372" t="s">
        <v>1521</v>
      </c>
    </row>
    <row r="39" spans="1:7">
      <c r="A39" s="250" t="s">
        <v>231</v>
      </c>
      <c r="C39" s="534">
        <v>1</v>
      </c>
      <c r="E39" s="112" t="e">
        <f>B39*550*3+C39*700*3+#REF!*550*5+D39*700*5</f>
        <v>#REF!</v>
      </c>
      <c r="F39" s="562"/>
      <c r="G39" s="112"/>
    </row>
    <row r="40" spans="1:7">
      <c r="A40" s="250" t="s">
        <v>233</v>
      </c>
      <c r="B40" s="534">
        <v>1</v>
      </c>
      <c r="E40" s="112" t="e">
        <f>B40*550*3+C40*700*3+#REF!*550*5+D40*700*5</f>
        <v>#REF!</v>
      </c>
      <c r="F40" s="562"/>
      <c r="G40" s="112"/>
    </row>
    <row r="41" spans="1:7">
      <c r="A41" s="250" t="s">
        <v>233</v>
      </c>
      <c r="C41" s="534">
        <v>1</v>
      </c>
      <c r="E41" s="112" t="e">
        <f>B41*550*3+C41*700*3+#REF!*550*5+D41*700*5</f>
        <v>#REF!</v>
      </c>
      <c r="F41" s="562"/>
      <c r="G41" s="112"/>
    </row>
    <row r="42" spans="1:7">
      <c r="A42" s="559" t="s">
        <v>232</v>
      </c>
      <c r="B42" s="534">
        <v>1</v>
      </c>
      <c r="D42" s="372"/>
      <c r="E42" s="372" t="e">
        <f>B42*550*3+C42*700*3+#REF!*550*5+D42*700*5</f>
        <v>#REF!</v>
      </c>
      <c r="F42" s="560" t="s">
        <v>1522</v>
      </c>
      <c r="G42" s="372" t="s">
        <v>1523</v>
      </c>
    </row>
    <row r="43" spans="1:7">
      <c r="A43" s="559" t="s">
        <v>232</v>
      </c>
      <c r="C43" s="534">
        <v>1</v>
      </c>
      <c r="D43" s="372"/>
      <c r="E43" s="372" t="e">
        <f>B43*550*3+C43*700*3+#REF!*550*5+D43*700*5</f>
        <v>#REF!</v>
      </c>
      <c r="F43" s="560" t="s">
        <v>1524</v>
      </c>
      <c r="G43" s="372" t="s">
        <v>1525</v>
      </c>
    </row>
    <row r="44" spans="1:7">
      <c r="A44" s="559" t="s">
        <v>234</v>
      </c>
      <c r="B44" s="534">
        <v>1</v>
      </c>
      <c r="D44" s="372"/>
      <c r="E44" s="372" t="e">
        <f>B44*550*3+C44*700*3+#REF!*550*5+D44*700*5</f>
        <v>#REF!</v>
      </c>
      <c r="F44" s="560" t="s">
        <v>1526</v>
      </c>
      <c r="G44" s="372" t="s">
        <v>1527</v>
      </c>
    </row>
    <row r="45" spans="1:7">
      <c r="A45" s="559" t="s">
        <v>234</v>
      </c>
      <c r="C45" s="534">
        <v>1</v>
      </c>
      <c r="D45" s="372"/>
      <c r="E45" s="372" t="e">
        <f>B45*550*3+C45*700*3+#REF!*550*5+D45*700*5</f>
        <v>#REF!</v>
      </c>
      <c r="F45" s="560" t="s">
        <v>1528</v>
      </c>
      <c r="G45" s="372" t="s">
        <v>1529</v>
      </c>
    </row>
    <row r="46" spans="1:7">
      <c r="A46" s="559" t="s">
        <v>235</v>
      </c>
      <c r="B46" s="534">
        <v>1</v>
      </c>
      <c r="D46" s="372"/>
      <c r="E46" s="372" t="e">
        <f>B46*550*3+C46*700*3+#REF!*550*5+D46*700*5</f>
        <v>#REF!</v>
      </c>
      <c r="F46" s="560" t="s">
        <v>1530</v>
      </c>
      <c r="G46" s="372" t="s">
        <v>1531</v>
      </c>
    </row>
    <row r="47" spans="1:7">
      <c r="A47" s="559" t="s">
        <v>235</v>
      </c>
      <c r="C47" s="534">
        <v>1</v>
      </c>
      <c r="D47" s="372"/>
      <c r="E47" s="372" t="e">
        <f>B47*550*3+C47*700*3+#REF!*550*5+D47*700*5</f>
        <v>#REF!</v>
      </c>
      <c r="F47" s="560" t="s">
        <v>1532</v>
      </c>
      <c r="G47" s="372" t="s">
        <v>1533</v>
      </c>
    </row>
    <row r="48" spans="1:7">
      <c r="A48" s="250" t="s">
        <v>236</v>
      </c>
      <c r="C48" s="534">
        <v>1</v>
      </c>
      <c r="E48" s="112" t="e">
        <f>B48*550*3+C48*700*3+#REF!*550*5+D48*700*5</f>
        <v>#REF!</v>
      </c>
      <c r="F48" s="562"/>
      <c r="G48" s="112"/>
    </row>
    <row r="49" spans="1:9">
      <c r="A49" s="250" t="s">
        <v>236</v>
      </c>
      <c r="C49" s="534">
        <v>1</v>
      </c>
      <c r="E49" s="112" t="e">
        <f>B49*550*3+C49*700*3+#REF!*550*5+D49*700*5</f>
        <v>#REF!</v>
      </c>
      <c r="F49" s="562"/>
      <c r="G49" s="112"/>
    </row>
    <row r="50" spans="1:9">
      <c r="A50" s="250" t="s">
        <v>237</v>
      </c>
      <c r="C50" s="534">
        <v>1</v>
      </c>
      <c r="E50" s="112" t="e">
        <f>B50*550*3+C50*700*3+#REF!*550*5+D50*700*5</f>
        <v>#REF!</v>
      </c>
      <c r="F50" s="562"/>
      <c r="G50" s="112"/>
    </row>
    <row r="51" spans="1:9">
      <c r="A51" s="250" t="s">
        <v>237</v>
      </c>
      <c r="C51" s="534">
        <v>1</v>
      </c>
      <c r="E51" s="112" t="e">
        <f>B51*550*3+C51*700*3+#REF!*550*5+D51*700*5</f>
        <v>#REF!</v>
      </c>
      <c r="F51" s="562"/>
      <c r="G51" s="112"/>
    </row>
    <row r="52" spans="1:9">
      <c r="A52" s="250" t="s">
        <v>239</v>
      </c>
      <c r="C52" s="534">
        <v>1</v>
      </c>
      <c r="E52" s="112" t="e">
        <f>B52*550*3+C52*700*3+#REF!*550*5+D52*700*5</f>
        <v>#REF!</v>
      </c>
      <c r="F52" s="562"/>
      <c r="G52" s="112"/>
    </row>
    <row r="53" spans="1:9">
      <c r="A53" s="250" t="s">
        <v>239</v>
      </c>
      <c r="C53" s="534">
        <v>1</v>
      </c>
      <c r="E53" s="112" t="e">
        <f>B53*550*3+C53*700*3+#REF!*550*5+D53*700*5</f>
        <v>#REF!</v>
      </c>
      <c r="F53" s="562"/>
      <c r="G53" s="112"/>
    </row>
    <row r="54" spans="1:9">
      <c r="A54" s="250" t="s">
        <v>238</v>
      </c>
      <c r="B54" s="534">
        <v>1</v>
      </c>
      <c r="E54" s="112" t="e">
        <f>B54*550*3+C54*700*3+#REF!*550*5+D54*700*5</f>
        <v>#REF!</v>
      </c>
      <c r="F54" s="562"/>
      <c r="G54" s="112"/>
    </row>
    <row r="55" spans="1:9">
      <c r="A55" s="564" t="s">
        <v>238</v>
      </c>
      <c r="C55" s="534">
        <v>1</v>
      </c>
      <c r="D55" s="565"/>
      <c r="E55" s="565" t="e">
        <f>B55*550*3+C55*700*3+#REF!*550*5+D55*700*5</f>
        <v>#REF!</v>
      </c>
      <c r="F55" s="566" t="s">
        <v>1534</v>
      </c>
      <c r="G55" s="565" t="s">
        <v>1535</v>
      </c>
      <c r="H55" s="567"/>
      <c r="I55" s="568"/>
    </row>
    <row r="56" spans="1:9">
      <c r="A56" s="569">
        <v>42339</v>
      </c>
      <c r="B56" s="570"/>
      <c r="C56" s="570"/>
      <c r="D56" s="570"/>
      <c r="E56" s="570"/>
      <c r="F56" s="570"/>
      <c r="G56" s="571"/>
    </row>
    <row r="57" spans="1:9">
      <c r="A57" s="564" t="s">
        <v>240</v>
      </c>
      <c r="B57" s="534">
        <v>1</v>
      </c>
      <c r="D57" s="565"/>
      <c r="E57" s="565" t="e">
        <f>B57*550*3+C57*700*3+#REF!*550*5+D57*700*5</f>
        <v>#REF!</v>
      </c>
      <c r="F57" s="566" t="s">
        <v>1536</v>
      </c>
      <c r="G57" s="565" t="s">
        <v>1537</v>
      </c>
      <c r="H57" s="792"/>
    </row>
    <row r="58" spans="1:9">
      <c r="A58" s="564" t="s">
        <v>240</v>
      </c>
      <c r="C58" s="534">
        <v>1</v>
      </c>
      <c r="D58" s="565"/>
      <c r="E58" s="565" t="e">
        <f>B58*550*3+C58*700*3+#REF!*550*5+D58*700*5</f>
        <v>#REF!</v>
      </c>
      <c r="F58" s="566" t="s">
        <v>1538</v>
      </c>
      <c r="G58" s="565" t="s">
        <v>1539</v>
      </c>
      <c r="H58" s="792"/>
    </row>
    <row r="59" spans="1:9">
      <c r="A59" s="559" t="s">
        <v>241</v>
      </c>
      <c r="B59" s="534">
        <v>1</v>
      </c>
      <c r="D59" s="372"/>
      <c r="E59" s="372" t="e">
        <f>B59*550*3+C59*700*3+#REF!*550*5+D59*700*5</f>
        <v>#REF!</v>
      </c>
      <c r="F59" s="560" t="s">
        <v>1540</v>
      </c>
      <c r="G59" s="372" t="s">
        <v>1541</v>
      </c>
      <c r="H59" s="792"/>
    </row>
    <row r="60" spans="1:9">
      <c r="A60" s="559" t="s">
        <v>241</v>
      </c>
      <c r="C60" s="534">
        <v>1</v>
      </c>
      <c r="D60" s="372"/>
      <c r="E60" s="372" t="e">
        <f>B60*550*3+C60*700*3+#REF!*550*5+D60*700*5</f>
        <v>#REF!</v>
      </c>
      <c r="F60" s="560" t="s">
        <v>1542</v>
      </c>
      <c r="G60" s="372" t="s">
        <v>1543</v>
      </c>
      <c r="H60" s="792"/>
    </row>
    <row r="61" spans="1:9" s="572" customFormat="1">
      <c r="A61" s="573" t="s">
        <v>242</v>
      </c>
      <c r="B61" s="574"/>
      <c r="C61" s="574"/>
      <c r="D61" s="575">
        <v>1</v>
      </c>
      <c r="E61" s="575" t="e">
        <f>B61*550*3+C61*700*3+#REF!*550*5+D61*700*5</f>
        <v>#REF!</v>
      </c>
      <c r="F61" s="576" t="s">
        <v>1544</v>
      </c>
      <c r="G61" s="575" t="s">
        <v>1545</v>
      </c>
      <c r="H61" s="792"/>
    </row>
    <row r="62" spans="1:9" s="572" customFormat="1">
      <c r="A62" s="573" t="s">
        <v>242</v>
      </c>
      <c r="B62" s="574"/>
      <c r="C62" s="574"/>
      <c r="D62" s="575">
        <v>1</v>
      </c>
      <c r="E62" s="575" t="e">
        <f>B62*550*3+C62*700*3+#REF!*550*5+D62*700*5</f>
        <v>#REF!</v>
      </c>
      <c r="F62" s="576" t="s">
        <v>1546</v>
      </c>
      <c r="G62" s="575" t="s">
        <v>1547</v>
      </c>
      <c r="H62" s="792"/>
    </row>
    <row r="63" spans="1:9" s="572" customFormat="1">
      <c r="A63" s="573" t="s">
        <v>242</v>
      </c>
      <c r="B63" s="574"/>
      <c r="C63" s="574"/>
      <c r="D63" s="575">
        <v>1</v>
      </c>
      <c r="E63" s="575" t="e">
        <f>B63*550*3+C63*700*3+#REF!*550*5+D63*700*5</f>
        <v>#REF!</v>
      </c>
      <c r="F63" s="576" t="s">
        <v>1548</v>
      </c>
      <c r="G63" s="575" t="s">
        <v>1549</v>
      </c>
      <c r="H63" s="792"/>
    </row>
    <row r="64" spans="1:9">
      <c r="A64" s="250" t="s">
        <v>243</v>
      </c>
      <c r="B64" s="534">
        <v>1</v>
      </c>
      <c r="E64" s="112" t="e">
        <f>B64*550*3+C64*700*3+#REF!*550*5+D64*700*5</f>
        <v>#REF!</v>
      </c>
      <c r="F64" s="562"/>
      <c r="G64" s="112"/>
    </row>
    <row r="65" spans="1:8">
      <c r="A65" s="250" t="s">
        <v>243</v>
      </c>
      <c r="B65" s="534">
        <v>1</v>
      </c>
      <c r="E65" s="112" t="e">
        <f>B65*550*3+C65*700*3+#REF!*550*5+D65*700*5</f>
        <v>#REF!</v>
      </c>
      <c r="F65" s="562"/>
      <c r="G65" s="112"/>
    </row>
    <row r="66" spans="1:8">
      <c r="A66" s="250" t="s">
        <v>244</v>
      </c>
      <c r="B66" s="534">
        <v>1</v>
      </c>
      <c r="E66" s="112" t="e">
        <f>B66*550*3+C66*700*3+#REF!*550*5+D66*700*5</f>
        <v>#REF!</v>
      </c>
      <c r="F66" s="562"/>
      <c r="G66" s="112"/>
    </row>
    <row r="67" spans="1:8">
      <c r="A67" s="250" t="s">
        <v>244</v>
      </c>
      <c r="C67" s="534">
        <v>1</v>
      </c>
      <c r="E67" s="112" t="e">
        <f>B67*550*3+C67*700*3+#REF!*550*5+D67*700*5</f>
        <v>#REF!</v>
      </c>
      <c r="F67" s="562"/>
      <c r="G67" s="112"/>
    </row>
    <row r="68" spans="1:8">
      <c r="A68" s="250" t="s">
        <v>245</v>
      </c>
      <c r="B68" s="534">
        <v>1</v>
      </c>
      <c r="E68" s="112" t="e">
        <f>B68*550*3+C68*700*3+#REF!*550*5+D68*700*5</f>
        <v>#REF!</v>
      </c>
      <c r="F68" s="562"/>
      <c r="G68" s="112"/>
    </row>
    <row r="69" spans="1:8">
      <c r="A69" s="250" t="s">
        <v>245</v>
      </c>
      <c r="C69" s="534">
        <v>1</v>
      </c>
      <c r="E69" s="112" t="e">
        <f>B69*550*3+C69*700*3+#REF!*550*5+D69*700*5</f>
        <v>#REF!</v>
      </c>
      <c r="F69" s="562"/>
      <c r="G69" s="112"/>
    </row>
    <row r="70" spans="1:8">
      <c r="A70" s="250" t="s">
        <v>246</v>
      </c>
      <c r="B70" s="534">
        <v>1</v>
      </c>
      <c r="E70" s="112" t="e">
        <f>B70*550*3+C70*700*3+#REF!*550*5+D70*700*5</f>
        <v>#REF!</v>
      </c>
      <c r="F70" s="562"/>
      <c r="G70" s="112"/>
    </row>
    <row r="71" spans="1:8">
      <c r="A71" s="250" t="s">
        <v>246</v>
      </c>
      <c r="C71" s="534">
        <v>1</v>
      </c>
      <c r="E71" s="112" t="e">
        <f>B71*550*3+C71*700*3+#REF!*550*5+D71*700*5</f>
        <v>#REF!</v>
      </c>
      <c r="F71" s="562"/>
      <c r="G71" s="112"/>
    </row>
    <row r="72" spans="1:8">
      <c r="A72" s="559" t="s">
        <v>247</v>
      </c>
      <c r="B72" s="534">
        <v>1</v>
      </c>
      <c r="D72" s="372"/>
      <c r="E72" s="372" t="e">
        <f>B72*550*3+C72*700*3+#REF!*550*5+D72*700*5</f>
        <v>#REF!</v>
      </c>
      <c r="F72" s="560" t="s">
        <v>1550</v>
      </c>
      <c r="G72" s="372" t="s">
        <v>1551</v>
      </c>
      <c r="H72" s="792" t="s">
        <v>1552</v>
      </c>
    </row>
    <row r="73" spans="1:8">
      <c r="A73" s="559" t="s">
        <v>247</v>
      </c>
      <c r="C73" s="534">
        <v>1</v>
      </c>
      <c r="D73" s="372"/>
      <c r="E73" s="372" t="e">
        <f>B73*550*3+C73*700*3+#REF!*550*5+D73*700*5</f>
        <v>#REF!</v>
      </c>
      <c r="F73" s="560" t="s">
        <v>1553</v>
      </c>
      <c r="G73" s="372" t="s">
        <v>1554</v>
      </c>
      <c r="H73" s="792"/>
    </row>
    <row r="74" spans="1:8">
      <c r="A74" s="559" t="s">
        <v>249</v>
      </c>
      <c r="B74" s="534">
        <v>1</v>
      </c>
      <c r="D74" s="372"/>
      <c r="E74" s="372" t="e">
        <f>B74*550*3+C74*700*3+#REF!*550*5+D74*700*5</f>
        <v>#REF!</v>
      </c>
      <c r="F74" s="560" t="s">
        <v>1555</v>
      </c>
      <c r="G74" s="372" t="s">
        <v>1556</v>
      </c>
      <c r="H74" s="792"/>
    </row>
    <row r="75" spans="1:8">
      <c r="A75" s="559" t="s">
        <v>249</v>
      </c>
      <c r="C75" s="534">
        <v>1</v>
      </c>
      <c r="D75" s="372"/>
      <c r="E75" s="372" t="e">
        <f>B75*550*3+C75*700*3+#REF!*550*5+D75*700*5</f>
        <v>#REF!</v>
      </c>
      <c r="F75" s="560" t="s">
        <v>1557</v>
      </c>
      <c r="G75" s="372" t="s">
        <v>1558</v>
      </c>
      <c r="H75" s="792"/>
    </row>
    <row r="76" spans="1:8">
      <c r="A76" s="559" t="s">
        <v>248</v>
      </c>
      <c r="B76" s="534">
        <v>1</v>
      </c>
      <c r="D76" s="372"/>
      <c r="E76" s="372" t="e">
        <f>B76*550*3+C76*700*3+#REF!*550*5+D76*700*5</f>
        <v>#REF!</v>
      </c>
      <c r="F76" s="560" t="s">
        <v>1559</v>
      </c>
      <c r="G76" s="372" t="s">
        <v>1560</v>
      </c>
      <c r="H76" s="792"/>
    </row>
    <row r="77" spans="1:8">
      <c r="A77" s="559" t="s">
        <v>248</v>
      </c>
      <c r="C77" s="534">
        <v>1</v>
      </c>
      <c r="D77" s="372"/>
      <c r="E77" s="372" t="e">
        <f>B77*550*3+C77*700*3+#REF!*550*5+D77*700*5</f>
        <v>#REF!</v>
      </c>
      <c r="F77" s="560" t="s">
        <v>1557</v>
      </c>
      <c r="G77" s="372" t="s">
        <v>1561</v>
      </c>
      <c r="H77" s="792"/>
    </row>
    <row r="78" spans="1:8">
      <c r="A78" s="250" t="s">
        <v>250</v>
      </c>
      <c r="B78" s="534">
        <v>1</v>
      </c>
      <c r="E78" s="112" t="e">
        <f>B78*550*3+C78*700*3+#REF!*550*5+D78*700*5</f>
        <v>#REF!</v>
      </c>
      <c r="F78" s="562"/>
      <c r="G78" s="112"/>
    </row>
    <row r="79" spans="1:8">
      <c r="A79" s="250" t="s">
        <v>250</v>
      </c>
      <c r="B79" s="534">
        <v>1</v>
      </c>
      <c r="E79" s="112" t="e">
        <f>B79*550*3+C79*700*3+#REF!*550*5+D79*700*5</f>
        <v>#REF!</v>
      </c>
      <c r="F79" s="562"/>
      <c r="G79" s="112"/>
    </row>
    <row r="80" spans="1:8">
      <c r="A80" s="250" t="s">
        <v>254</v>
      </c>
      <c r="B80" s="534">
        <v>1</v>
      </c>
      <c r="E80" s="112" t="e">
        <f>B80*550*3+C80*700*3+#REF!*550*5+D80*700*5</f>
        <v>#REF!</v>
      </c>
      <c r="F80" s="562"/>
      <c r="G80" s="112"/>
    </row>
    <row r="81" spans="1:8">
      <c r="A81" s="250" t="s">
        <v>254</v>
      </c>
      <c r="C81" s="534">
        <v>1</v>
      </c>
      <c r="E81" s="112" t="e">
        <f>B81*550*3+C81*700*3+#REF!*550*5+D81*700*5</f>
        <v>#REF!</v>
      </c>
      <c r="F81" s="562"/>
      <c r="G81" s="112"/>
    </row>
    <row r="82" spans="1:8" s="572" customFormat="1">
      <c r="A82" s="577" t="s">
        <v>251</v>
      </c>
      <c r="B82" s="574"/>
      <c r="C82" s="574"/>
      <c r="D82" s="578">
        <v>1</v>
      </c>
      <c r="E82" s="579" t="e">
        <f>B82*550*3+C82*700*3+#REF!*550*5+D82*700*5</f>
        <v>#REF!</v>
      </c>
      <c r="F82" s="580"/>
      <c r="G82" s="579"/>
    </row>
    <row r="83" spans="1:8" s="572" customFormat="1">
      <c r="A83" s="577" t="s">
        <v>251</v>
      </c>
      <c r="B83" s="574"/>
      <c r="C83" s="574"/>
      <c r="D83" s="578">
        <v>1</v>
      </c>
      <c r="E83" s="579" t="e">
        <f>B83*550*3+C83*700*3+#REF!*550*5+D83*700*5</f>
        <v>#REF!</v>
      </c>
      <c r="F83" s="580"/>
      <c r="G83" s="579"/>
    </row>
    <row r="84" spans="1:8" s="572" customFormat="1">
      <c r="A84" s="577" t="s">
        <v>251</v>
      </c>
      <c r="B84" s="574"/>
      <c r="C84" s="574"/>
      <c r="D84" s="578">
        <v>1</v>
      </c>
      <c r="E84" s="579" t="e">
        <f>B84*550*3+C84*700*3+#REF!*550*5+D84*700*5</f>
        <v>#REF!</v>
      </c>
      <c r="F84" s="580"/>
      <c r="G84" s="579"/>
    </row>
    <row r="85" spans="1:8">
      <c r="A85" s="250" t="s">
        <v>252</v>
      </c>
      <c r="B85" s="534">
        <v>1</v>
      </c>
      <c r="E85" s="112" t="e">
        <f>B85*550*3+C85*700*3+#REF!*550*5+D85*700*5</f>
        <v>#REF!</v>
      </c>
      <c r="F85" s="562"/>
      <c r="G85" s="112"/>
    </row>
    <row r="86" spans="1:8">
      <c r="A86" s="250" t="s">
        <v>252</v>
      </c>
      <c r="C86" s="534">
        <v>1</v>
      </c>
      <c r="E86" s="112" t="e">
        <f>B86*550*3+C86*700*3+#REF!*550*5+D86*700*5</f>
        <v>#REF!</v>
      </c>
      <c r="F86" s="562"/>
      <c r="G86" s="112"/>
    </row>
    <row r="87" spans="1:8">
      <c r="A87" s="250" t="s">
        <v>253</v>
      </c>
      <c r="C87" s="534">
        <v>1</v>
      </c>
      <c r="E87" s="112" t="e">
        <f>B87*550*3+C87*700*3+#REF!*550*5+D87*700*5</f>
        <v>#REF!</v>
      </c>
      <c r="F87" s="562"/>
      <c r="G87" s="112"/>
    </row>
    <row r="88" spans="1:8">
      <c r="A88" s="250" t="s">
        <v>253</v>
      </c>
      <c r="C88" s="534">
        <v>1</v>
      </c>
      <c r="E88" s="112" t="e">
        <f>B88*550*3+C88*700*3+#REF!*550*5+D88*700*5</f>
        <v>#REF!</v>
      </c>
      <c r="F88" s="562"/>
      <c r="G88" s="112"/>
    </row>
    <row r="89" spans="1:8">
      <c r="A89" s="569">
        <v>42370</v>
      </c>
      <c r="B89" s="581"/>
      <c r="C89" s="581"/>
      <c r="D89" s="581"/>
      <c r="E89" s="581"/>
      <c r="F89" s="581"/>
      <c r="G89" s="582"/>
    </row>
    <row r="90" spans="1:8">
      <c r="A90" s="583" t="s">
        <v>255</v>
      </c>
      <c r="D90" s="535">
        <v>1</v>
      </c>
      <c r="E90" s="112" t="e">
        <f>B90*550*3+C90*700*3+#REF!*F85553*5+D90*700*5</f>
        <v>#REF!</v>
      </c>
      <c r="F90" s="562"/>
      <c r="G90" s="112"/>
      <c r="H90" t="s">
        <v>256</v>
      </c>
    </row>
    <row r="91" spans="1:8">
      <c r="A91" s="583" t="s">
        <v>255</v>
      </c>
      <c r="D91" s="535">
        <v>1</v>
      </c>
      <c r="E91" s="112" t="e">
        <f>B91*550*3+C91*700*3+#REF!*550*5+D91*700*5</f>
        <v>#REF!</v>
      </c>
      <c r="F91" s="562"/>
      <c r="G91" s="112"/>
      <c r="H91" t="s">
        <v>256</v>
      </c>
    </row>
    <row r="92" spans="1:8">
      <c r="A92" s="583" t="s">
        <v>255</v>
      </c>
      <c r="D92" s="535">
        <v>1</v>
      </c>
      <c r="E92" s="112" t="e">
        <f>B92*550*3+C92*700*3+#REF!*550*5+D92*700*5</f>
        <v>#REF!</v>
      </c>
      <c r="F92" s="562"/>
      <c r="G92" s="112"/>
      <c r="H92" t="s">
        <v>256</v>
      </c>
    </row>
    <row r="93" spans="1:8">
      <c r="A93" s="250" t="s">
        <v>100</v>
      </c>
      <c r="C93" s="534">
        <v>1</v>
      </c>
      <c r="E93" s="112" t="e">
        <f>B93*550*3+C93*700*3+#REF!*550*5+D93*700*5</f>
        <v>#REF!</v>
      </c>
      <c r="F93" s="562"/>
      <c r="G93" s="112"/>
      <c r="H93" t="s">
        <v>66</v>
      </c>
    </row>
    <row r="94" spans="1:8">
      <c r="A94" s="250" t="s">
        <v>100</v>
      </c>
      <c r="C94" s="534">
        <v>1</v>
      </c>
      <c r="E94" s="112" t="e">
        <f>B94*550*3+C94*700*3+#REF!*550*5+D94*700*5</f>
        <v>#REF!</v>
      </c>
      <c r="F94" s="562"/>
      <c r="G94" s="112"/>
      <c r="H94" t="s">
        <v>66</v>
      </c>
    </row>
    <row r="95" spans="1:8">
      <c r="A95" s="250" t="s">
        <v>257</v>
      </c>
      <c r="B95" s="534">
        <v>1</v>
      </c>
      <c r="E95" s="112" t="e">
        <f>B95*550*3+C95*700*3+#REF!*550*5+D95*700*5</f>
        <v>#REF!</v>
      </c>
      <c r="F95" s="562"/>
      <c r="G95" s="112"/>
    </row>
    <row r="96" spans="1:8">
      <c r="A96" s="250" t="s">
        <v>257</v>
      </c>
      <c r="C96" s="534">
        <v>1</v>
      </c>
      <c r="E96" s="112" t="e">
        <f>B96*550*3+C96*700*3+#REF!*550*5+D96*700*5</f>
        <v>#REF!</v>
      </c>
      <c r="F96" s="562"/>
      <c r="G96" s="112"/>
    </row>
    <row r="97" spans="1:9">
      <c r="A97" s="559" t="s">
        <v>258</v>
      </c>
      <c r="B97" s="534">
        <v>1</v>
      </c>
      <c r="D97" s="372"/>
      <c r="E97" s="372" t="e">
        <f>B97*550*3+C97*700*3+#REF!*550*5+D97*700*5</f>
        <v>#REF!</v>
      </c>
      <c r="F97" s="560" t="s">
        <v>1562</v>
      </c>
      <c r="G97" s="372" t="s">
        <v>1563</v>
      </c>
      <c r="H97" s="792"/>
    </row>
    <row r="98" spans="1:9">
      <c r="A98" s="559" t="s">
        <v>258</v>
      </c>
      <c r="C98" s="534">
        <v>1</v>
      </c>
      <c r="D98" s="372"/>
      <c r="E98" s="372" t="e">
        <f>B98*550*3+C98*700*3+#REF!*550*5+D98*700*5</f>
        <v>#REF!</v>
      </c>
      <c r="F98" s="560" t="s">
        <v>1564</v>
      </c>
      <c r="G98" s="372" t="s">
        <v>1565</v>
      </c>
      <c r="H98" s="792"/>
    </row>
    <row r="99" spans="1:9">
      <c r="A99" s="559" t="s">
        <v>259</v>
      </c>
      <c r="B99" s="534">
        <v>1</v>
      </c>
      <c r="D99" s="372"/>
      <c r="E99" s="372" t="e">
        <f>B99*550*3+C99*700*3+#REF!*550*5+D99*700*5</f>
        <v>#REF!</v>
      </c>
      <c r="F99" s="560" t="s">
        <v>1566</v>
      </c>
      <c r="G99" s="372" t="s">
        <v>1567</v>
      </c>
      <c r="H99" s="792"/>
    </row>
    <row r="100" spans="1:9">
      <c r="A100" s="559" t="s">
        <v>259</v>
      </c>
      <c r="C100" s="534">
        <v>1</v>
      </c>
      <c r="D100" s="372"/>
      <c r="E100" s="372" t="e">
        <f>B100*550*3+C100*700*3+#REF!*550*5+D100*700*5</f>
        <v>#REF!</v>
      </c>
      <c r="F100" s="560" t="s">
        <v>1568</v>
      </c>
      <c r="G100" s="372" t="s">
        <v>1569</v>
      </c>
      <c r="H100" s="792"/>
    </row>
    <row r="101" spans="1:9">
      <c r="A101" s="569">
        <v>42401</v>
      </c>
      <c r="B101" s="581"/>
      <c r="C101" s="581"/>
      <c r="D101" s="581"/>
      <c r="E101" s="581"/>
      <c r="F101" s="581"/>
      <c r="G101" s="582"/>
    </row>
    <row r="102" spans="1:9">
      <c r="A102" s="559" t="s">
        <v>263</v>
      </c>
      <c r="B102" s="534">
        <v>1</v>
      </c>
      <c r="D102" s="372"/>
      <c r="E102" s="372" t="e">
        <f>B102*550*3+C102*700*3+#REF!*550*5+D102*700*5</f>
        <v>#REF!</v>
      </c>
      <c r="F102" s="560" t="s">
        <v>1570</v>
      </c>
      <c r="G102" s="372" t="s">
        <v>1571</v>
      </c>
    </row>
    <row r="103" spans="1:9">
      <c r="A103" s="559" t="s">
        <v>263</v>
      </c>
      <c r="C103" s="534">
        <v>1</v>
      </c>
      <c r="D103" s="584"/>
      <c r="E103" s="372" t="e">
        <f>B103*550*3+C103*700*3+#REF!*550*5+D103*700*5</f>
        <v>#REF!</v>
      </c>
      <c r="F103" s="560" t="s">
        <v>1572</v>
      </c>
      <c r="G103" s="372" t="s">
        <v>1573</v>
      </c>
      <c r="H103" t="s">
        <v>1574</v>
      </c>
    </row>
    <row r="104" spans="1:9">
      <c r="A104" s="559" t="s">
        <v>262</v>
      </c>
      <c r="B104" s="534">
        <v>1</v>
      </c>
      <c r="D104" s="372"/>
      <c r="E104" s="372" t="e">
        <f>B104*550*3+C104*700*3+#REF!*550*5+D104*700*5</f>
        <v>#REF!</v>
      </c>
      <c r="F104" s="560" t="s">
        <v>1575</v>
      </c>
      <c r="G104" s="372" t="s">
        <v>1576</v>
      </c>
    </row>
    <row r="105" spans="1:9">
      <c r="A105" s="559" t="s">
        <v>262</v>
      </c>
      <c r="B105" s="534">
        <v>1</v>
      </c>
      <c r="D105" s="372"/>
      <c r="E105" s="372" t="e">
        <f>B105*550*3+C105*700*3+#REF!*550*5+D105*700*5</f>
        <v>#REF!</v>
      </c>
      <c r="F105" s="560" t="s">
        <v>1577</v>
      </c>
      <c r="G105" s="372" t="s">
        <v>1578</v>
      </c>
    </row>
    <row r="106" spans="1:9">
      <c r="A106" s="559" t="s">
        <v>260</v>
      </c>
      <c r="B106" s="534">
        <v>1</v>
      </c>
      <c r="D106" s="584"/>
      <c r="E106" s="372" t="e">
        <f>B106*550*3+C106*700*3+#REF!*550*5+D106*700*5</f>
        <v>#REF!</v>
      </c>
      <c r="F106" s="560" t="s">
        <v>1579</v>
      </c>
      <c r="G106" s="372" t="s">
        <v>1580</v>
      </c>
      <c r="H106" t="s">
        <v>1574</v>
      </c>
    </row>
    <row r="107" spans="1:9">
      <c r="A107" s="559" t="s">
        <v>260</v>
      </c>
      <c r="C107" s="534">
        <v>1</v>
      </c>
      <c r="D107" s="372"/>
      <c r="E107" s="372" t="e">
        <f>B107*550*3+C107*700*3+#REF!*550*5+D107*700*5</f>
        <v>#REF!</v>
      </c>
      <c r="F107" s="560" t="s">
        <v>1581</v>
      </c>
      <c r="G107" s="372" t="s">
        <v>1582</v>
      </c>
      <c r="H107" t="s">
        <v>1583</v>
      </c>
      <c r="I107" s="585"/>
    </row>
    <row r="108" spans="1:9">
      <c r="A108" s="569">
        <v>42430</v>
      </c>
      <c r="B108" s="581"/>
      <c r="C108" s="581"/>
      <c r="D108" s="581"/>
      <c r="E108" s="581"/>
      <c r="F108" s="581"/>
      <c r="G108" s="582"/>
    </row>
    <row r="109" spans="1:9">
      <c r="A109" s="250" t="s">
        <v>264</v>
      </c>
      <c r="C109" s="534">
        <v>1</v>
      </c>
      <c r="E109" s="112" t="e">
        <f>B109*550*3+C109*700*3+#REF!*550*5+D109*700*5</f>
        <v>#REF!</v>
      </c>
      <c r="F109" s="562"/>
      <c r="G109" s="112"/>
      <c r="H109" t="s">
        <v>168</v>
      </c>
    </row>
    <row r="110" spans="1:9">
      <c r="A110" s="250" t="s">
        <v>264</v>
      </c>
      <c r="C110" s="534">
        <v>1</v>
      </c>
      <c r="E110" s="112" t="e">
        <f>B110*550*3+C110*700*3+#REF!*550*5+D110*700*5</f>
        <v>#REF!</v>
      </c>
      <c r="F110" s="562"/>
      <c r="G110" s="112"/>
      <c r="H110" t="s">
        <v>168</v>
      </c>
    </row>
    <row r="111" spans="1:9">
      <c r="A111" s="250" t="s">
        <v>279</v>
      </c>
      <c r="C111" s="534">
        <v>1</v>
      </c>
      <c r="E111" s="112">
        <v>2100</v>
      </c>
      <c r="F111" s="562"/>
      <c r="G111" s="112"/>
      <c r="H111" t="s">
        <v>1584</v>
      </c>
    </row>
    <row r="112" spans="1:9">
      <c r="A112" s="250" t="s">
        <v>279</v>
      </c>
      <c r="B112" s="534">
        <v>1</v>
      </c>
      <c r="E112" s="112">
        <v>1650</v>
      </c>
      <c r="F112" s="562"/>
      <c r="G112" s="112"/>
      <c r="H112" t="s">
        <v>1584</v>
      </c>
    </row>
    <row r="113" spans="1:10">
      <c r="A113" s="559" t="s">
        <v>265</v>
      </c>
      <c r="B113" s="534">
        <v>1</v>
      </c>
      <c r="D113" s="372"/>
      <c r="E113" s="372">
        <v>1650</v>
      </c>
      <c r="F113" s="560" t="s">
        <v>1585</v>
      </c>
      <c r="G113" s="372" t="s">
        <v>1586</v>
      </c>
      <c r="H113" t="s">
        <v>1574</v>
      </c>
    </row>
    <row r="114" spans="1:10">
      <c r="A114" s="559" t="s">
        <v>265</v>
      </c>
      <c r="B114" s="534">
        <v>1</v>
      </c>
      <c r="D114" s="372"/>
      <c r="E114" s="372">
        <v>1650</v>
      </c>
      <c r="F114" s="560" t="s">
        <v>1587</v>
      </c>
      <c r="G114" s="372" t="s">
        <v>1588</v>
      </c>
      <c r="H114" t="s">
        <v>1574</v>
      </c>
    </row>
    <row r="115" spans="1:10">
      <c r="A115" s="569">
        <v>42461</v>
      </c>
      <c r="B115" s="581"/>
      <c r="C115" s="581"/>
      <c r="D115" s="581"/>
      <c r="E115" s="581"/>
      <c r="F115" s="581"/>
      <c r="G115" s="582"/>
    </row>
    <row r="116" spans="1:10">
      <c r="A116" s="563" t="s">
        <v>267</v>
      </c>
      <c r="D116" s="372">
        <v>1</v>
      </c>
      <c r="E116" s="372">
        <v>3500</v>
      </c>
      <c r="F116" s="560" t="s">
        <v>1589</v>
      </c>
      <c r="G116" s="372" t="s">
        <v>1590</v>
      </c>
      <c r="H116" t="s">
        <v>1591</v>
      </c>
    </row>
    <row r="117" spans="1:10">
      <c r="A117" s="563" t="s">
        <v>267</v>
      </c>
      <c r="D117" s="372">
        <v>1</v>
      </c>
      <c r="E117" s="372">
        <v>3500</v>
      </c>
      <c r="F117" s="560" t="s">
        <v>1592</v>
      </c>
      <c r="G117" s="372" t="s">
        <v>1593</v>
      </c>
      <c r="H117" t="s">
        <v>1591</v>
      </c>
    </row>
    <row r="118" spans="1:10">
      <c r="A118" s="563" t="s">
        <v>267</v>
      </c>
      <c r="D118" s="372">
        <v>1</v>
      </c>
      <c r="E118" s="372">
        <v>3500</v>
      </c>
      <c r="F118" s="560" t="s">
        <v>1594</v>
      </c>
      <c r="G118" s="372" t="s">
        <v>1595</v>
      </c>
      <c r="H118" t="s">
        <v>1591</v>
      </c>
    </row>
    <row r="119" spans="1:10">
      <c r="A119" s="559" t="s">
        <v>266</v>
      </c>
      <c r="B119" s="534">
        <v>1</v>
      </c>
      <c r="D119" s="372" t="s">
        <v>290</v>
      </c>
      <c r="E119" s="372">
        <v>1650</v>
      </c>
      <c r="F119" s="560" t="s">
        <v>1596</v>
      </c>
      <c r="G119" s="372" t="s">
        <v>1597</v>
      </c>
      <c r="H119" s="586" t="s">
        <v>1598</v>
      </c>
      <c r="I119" s="586"/>
      <c r="J119" s="586"/>
    </row>
    <row r="120" spans="1:10">
      <c r="A120" s="559" t="s">
        <v>266</v>
      </c>
      <c r="B120" s="534">
        <v>1</v>
      </c>
      <c r="D120" s="372"/>
      <c r="E120" s="372">
        <v>1650</v>
      </c>
      <c r="F120" s="560" t="s">
        <v>1512</v>
      </c>
      <c r="G120" s="372" t="s">
        <v>1599</v>
      </c>
      <c r="H120" t="s">
        <v>1600</v>
      </c>
    </row>
    <row r="121" spans="1:10">
      <c r="A121" s="569">
        <v>42491</v>
      </c>
      <c r="B121" s="581"/>
      <c r="C121" s="581"/>
      <c r="D121" s="581"/>
      <c r="E121" s="581"/>
      <c r="F121" s="581"/>
      <c r="G121" s="582"/>
    </row>
    <row r="122" spans="1:10">
      <c r="A122" s="250" t="s">
        <v>268</v>
      </c>
      <c r="C122" s="534">
        <v>1</v>
      </c>
      <c r="E122" s="112">
        <v>2100</v>
      </c>
      <c r="F122" s="562"/>
      <c r="G122" s="112"/>
      <c r="H122" t="s">
        <v>212</v>
      </c>
    </row>
    <row r="123" spans="1:10">
      <c r="A123" s="250" t="s">
        <v>268</v>
      </c>
      <c r="B123" s="534">
        <v>1</v>
      </c>
      <c r="E123" s="112">
        <v>1650</v>
      </c>
      <c r="F123" s="562"/>
      <c r="G123" s="112"/>
      <c r="H123" t="s">
        <v>212</v>
      </c>
    </row>
    <row r="124" spans="1:10">
      <c r="A124" s="569">
        <v>42522</v>
      </c>
      <c r="B124" s="581"/>
      <c r="C124" s="581"/>
      <c r="D124" s="581"/>
      <c r="E124" s="581"/>
      <c r="F124" s="581"/>
      <c r="G124" s="582"/>
    </row>
    <row r="125" spans="1:10">
      <c r="A125" s="559" t="s">
        <v>270</v>
      </c>
      <c r="B125" s="534">
        <v>1</v>
      </c>
      <c r="D125" s="372"/>
      <c r="E125" s="372">
        <v>1650</v>
      </c>
      <c r="F125" s="560" t="s">
        <v>1601</v>
      </c>
      <c r="G125" s="372" t="s">
        <v>1602</v>
      </c>
      <c r="H125" s="586" t="s">
        <v>1598</v>
      </c>
      <c r="I125" s="586"/>
      <c r="J125" s="586"/>
    </row>
    <row r="126" spans="1:10">
      <c r="A126" s="559" t="s">
        <v>270</v>
      </c>
      <c r="C126" s="534">
        <v>1</v>
      </c>
      <c r="D126" s="372"/>
      <c r="E126" s="372">
        <v>2100</v>
      </c>
      <c r="F126" s="560" t="s">
        <v>1603</v>
      </c>
      <c r="G126" s="372" t="s">
        <v>1604</v>
      </c>
      <c r="H126" s="586" t="s">
        <v>1598</v>
      </c>
      <c r="I126" s="586"/>
      <c r="J126" s="586"/>
    </row>
    <row r="127" spans="1:10">
      <c r="A127" s="587" t="s">
        <v>274</v>
      </c>
      <c r="D127" s="535">
        <v>1</v>
      </c>
      <c r="E127" s="112">
        <v>2750</v>
      </c>
      <c r="F127" s="562"/>
      <c r="G127" s="112"/>
    </row>
    <row r="128" spans="1:10">
      <c r="A128" s="587" t="s">
        <v>274</v>
      </c>
      <c r="D128" s="535">
        <v>1</v>
      </c>
      <c r="E128" s="112">
        <v>2750</v>
      </c>
      <c r="F128" s="562"/>
      <c r="G128" s="112"/>
    </row>
    <row r="129" spans="1:12">
      <c r="A129" s="587" t="s">
        <v>274</v>
      </c>
      <c r="D129" s="535">
        <v>1</v>
      </c>
      <c r="E129" s="112">
        <v>2750</v>
      </c>
      <c r="F129" s="562"/>
      <c r="G129" s="112"/>
    </row>
    <row r="130" spans="1:12">
      <c r="A130" s="588" t="s">
        <v>273</v>
      </c>
      <c r="B130" s="534">
        <v>1</v>
      </c>
      <c r="D130" s="589"/>
      <c r="E130" s="589">
        <v>1650</v>
      </c>
      <c r="F130" s="590" t="s">
        <v>1605</v>
      </c>
      <c r="G130" s="589" t="s">
        <v>1606</v>
      </c>
      <c r="H130" s="586" t="s">
        <v>1598</v>
      </c>
      <c r="I130" s="586"/>
      <c r="J130" s="586"/>
    </row>
    <row r="131" spans="1:12">
      <c r="A131" s="588" t="s">
        <v>273</v>
      </c>
      <c r="C131" s="534">
        <v>1</v>
      </c>
      <c r="D131" s="589"/>
      <c r="E131" s="589">
        <v>2100</v>
      </c>
      <c r="F131" s="590" t="s">
        <v>1607</v>
      </c>
      <c r="G131" s="589" t="s">
        <v>1608</v>
      </c>
      <c r="H131" s="586" t="s">
        <v>1598</v>
      </c>
      <c r="I131" s="586"/>
      <c r="J131" s="586"/>
    </row>
    <row r="132" spans="1:12">
      <c r="A132" s="588" t="s">
        <v>271</v>
      </c>
      <c r="B132" s="534">
        <v>1</v>
      </c>
      <c r="D132" s="589"/>
      <c r="E132" s="589">
        <v>1650</v>
      </c>
      <c r="F132" s="590" t="s">
        <v>1609</v>
      </c>
      <c r="G132" s="589" t="s">
        <v>1610</v>
      </c>
      <c r="H132" s="586" t="s">
        <v>1598</v>
      </c>
      <c r="I132" s="586"/>
      <c r="J132" s="586"/>
    </row>
    <row r="133" spans="1:12">
      <c r="A133" s="588" t="s">
        <v>271</v>
      </c>
      <c r="C133" s="534">
        <v>1</v>
      </c>
      <c r="D133" s="589"/>
      <c r="E133" s="589">
        <v>2100</v>
      </c>
      <c r="F133" s="590" t="s">
        <v>1611</v>
      </c>
      <c r="G133" s="589" t="s">
        <v>1612</v>
      </c>
      <c r="H133" s="586" t="s">
        <v>1598</v>
      </c>
      <c r="I133" s="586"/>
      <c r="J133" s="586"/>
    </row>
    <row r="134" spans="1:12">
      <c r="A134" s="569">
        <v>42614</v>
      </c>
      <c r="B134" s="581"/>
      <c r="C134" s="581"/>
      <c r="D134" s="581"/>
      <c r="E134" s="581"/>
      <c r="F134" s="581"/>
      <c r="G134" s="582"/>
    </row>
    <row r="135" spans="1:12">
      <c r="A135" s="588" t="s">
        <v>277</v>
      </c>
      <c r="B135" s="534">
        <v>1</v>
      </c>
      <c r="D135" s="589"/>
      <c r="E135" s="589">
        <v>1650</v>
      </c>
      <c r="F135" s="590" t="s">
        <v>1613</v>
      </c>
      <c r="G135" s="589" t="s">
        <v>1614</v>
      </c>
      <c r="H135" s="586" t="s">
        <v>1598</v>
      </c>
      <c r="I135" s="586"/>
      <c r="J135" s="586"/>
    </row>
    <row r="136" spans="1:12">
      <c r="A136" s="588" t="s">
        <v>277</v>
      </c>
      <c r="C136" s="534">
        <v>1</v>
      </c>
      <c r="D136" s="589"/>
      <c r="E136" s="589">
        <v>2100</v>
      </c>
      <c r="F136" s="590" t="s">
        <v>1615</v>
      </c>
      <c r="G136" s="589" t="s">
        <v>1616</v>
      </c>
      <c r="H136" s="586" t="s">
        <v>1598</v>
      </c>
      <c r="I136" s="586"/>
      <c r="J136" s="586"/>
    </row>
    <row r="137" spans="1:12">
      <c r="A137" s="250" t="s">
        <v>86</v>
      </c>
      <c r="B137" s="534">
        <v>1</v>
      </c>
      <c r="E137" s="112">
        <v>1650</v>
      </c>
      <c r="F137" s="562"/>
      <c r="G137" s="112"/>
      <c r="H137" t="s">
        <v>1584</v>
      </c>
    </row>
    <row r="138" spans="1:12">
      <c r="A138" s="250" t="s">
        <v>86</v>
      </c>
      <c r="B138" s="534">
        <v>1</v>
      </c>
      <c r="E138" s="112">
        <v>1650</v>
      </c>
      <c r="F138" s="562"/>
      <c r="G138" s="112"/>
      <c r="H138" t="s">
        <v>1584</v>
      </c>
    </row>
    <row r="139" spans="1:12">
      <c r="A139" s="250" t="s">
        <v>1617</v>
      </c>
      <c r="B139" s="534">
        <v>1</v>
      </c>
      <c r="E139" s="112">
        <v>1650</v>
      </c>
      <c r="F139" s="562"/>
      <c r="G139" s="112"/>
    </row>
    <row r="140" spans="1:12">
      <c r="A140" s="250" t="s">
        <v>1617</v>
      </c>
      <c r="B140" s="534">
        <v>1</v>
      </c>
      <c r="E140" s="112">
        <v>1650</v>
      </c>
      <c r="F140" s="562"/>
      <c r="G140" s="112"/>
    </row>
    <row r="141" spans="1:12">
      <c r="A141" s="569">
        <v>42644</v>
      </c>
      <c r="B141" s="581"/>
      <c r="C141" s="581"/>
      <c r="D141" s="581"/>
      <c r="E141" s="581"/>
      <c r="F141" s="581"/>
      <c r="G141" s="582"/>
    </row>
    <row r="142" spans="1:12">
      <c r="A142" s="250" t="s">
        <v>279</v>
      </c>
      <c r="B142" s="534">
        <v>1</v>
      </c>
      <c r="E142" s="112">
        <v>1650</v>
      </c>
      <c r="F142" s="562"/>
      <c r="G142" s="112"/>
      <c r="H142" t="s">
        <v>212</v>
      </c>
    </row>
    <row r="143" spans="1:12">
      <c r="A143" s="250" t="s">
        <v>279</v>
      </c>
      <c r="C143" s="534">
        <v>1</v>
      </c>
      <c r="E143" s="112">
        <v>2100</v>
      </c>
      <c r="F143" s="562"/>
      <c r="G143" s="112"/>
      <c r="H143" t="s">
        <v>212</v>
      </c>
    </row>
    <row r="144" spans="1:12">
      <c r="A144" s="591" t="s">
        <v>278</v>
      </c>
      <c r="B144" s="534">
        <v>1</v>
      </c>
      <c r="D144" s="592"/>
      <c r="E144" s="592">
        <v>1650</v>
      </c>
      <c r="F144" s="593" t="s">
        <v>1618</v>
      </c>
      <c r="G144" s="592" t="s">
        <v>1619</v>
      </c>
      <c r="H144" s="594" t="s">
        <v>1598</v>
      </c>
      <c r="I144" s="594"/>
      <c r="J144" s="594"/>
      <c r="K144" s="594"/>
      <c r="L144" t="s">
        <v>1620</v>
      </c>
    </row>
    <row r="145" spans="1:12">
      <c r="A145" s="591" t="s">
        <v>278</v>
      </c>
      <c r="C145" s="534">
        <v>1</v>
      </c>
      <c r="D145" s="592"/>
      <c r="E145" s="592">
        <v>2100</v>
      </c>
      <c r="F145" s="593" t="s">
        <v>1621</v>
      </c>
      <c r="G145" s="592" t="s">
        <v>1622</v>
      </c>
      <c r="H145" s="594" t="s">
        <v>1598</v>
      </c>
      <c r="I145" s="594"/>
      <c r="J145" s="594"/>
      <c r="K145" s="594"/>
      <c r="L145" t="s">
        <v>1623</v>
      </c>
    </row>
    <row r="146" spans="1:12">
      <c r="A146" s="250" t="s">
        <v>281</v>
      </c>
      <c r="B146" s="534">
        <v>1</v>
      </c>
      <c r="E146" s="112">
        <v>1650</v>
      </c>
      <c r="F146" s="562"/>
      <c r="G146" s="112"/>
    </row>
    <row r="147" spans="1:12">
      <c r="A147" s="250" t="s">
        <v>281</v>
      </c>
      <c r="B147" s="534">
        <v>1</v>
      </c>
      <c r="E147" s="112">
        <v>1650</v>
      </c>
      <c r="F147" s="562"/>
      <c r="G147" s="112"/>
    </row>
    <row r="148" spans="1:12">
      <c r="A148" s="250" t="s">
        <v>283</v>
      </c>
      <c r="B148" s="534">
        <v>1</v>
      </c>
      <c r="E148" s="112">
        <v>1650</v>
      </c>
      <c r="F148" s="562"/>
      <c r="G148" s="112"/>
    </row>
    <row r="149" spans="1:12">
      <c r="A149" s="250" t="s">
        <v>283</v>
      </c>
      <c r="B149" s="534">
        <v>1</v>
      </c>
      <c r="E149" s="112">
        <v>1650</v>
      </c>
      <c r="F149" s="562"/>
      <c r="G149" s="112"/>
    </row>
    <row r="150" spans="1:12">
      <c r="A150" s="569">
        <v>42675</v>
      </c>
      <c r="B150" s="581"/>
      <c r="C150" s="581"/>
      <c r="D150" s="581"/>
      <c r="E150" s="581"/>
      <c r="F150" s="581"/>
      <c r="G150" s="582"/>
    </row>
    <row r="151" spans="1:12">
      <c r="A151" s="559" t="s">
        <v>284</v>
      </c>
      <c r="B151" s="534">
        <v>1</v>
      </c>
      <c r="D151" s="372"/>
      <c r="E151" s="372">
        <v>1650</v>
      </c>
      <c r="F151" s="560" t="s">
        <v>1624</v>
      </c>
      <c r="G151" s="372" t="s">
        <v>1625</v>
      </c>
      <c r="H151" s="595">
        <v>42807</v>
      </c>
      <c r="I151" s="595">
        <v>42835</v>
      </c>
      <c r="J151" s="595">
        <v>42843</v>
      </c>
    </row>
    <row r="152" spans="1:12">
      <c r="A152" s="559" t="s">
        <v>284</v>
      </c>
      <c r="C152" s="534">
        <v>1</v>
      </c>
      <c r="D152" s="372"/>
      <c r="E152" s="372">
        <v>2100</v>
      </c>
      <c r="F152" s="560" t="s">
        <v>1626</v>
      </c>
      <c r="G152" s="372" t="s">
        <v>1627</v>
      </c>
      <c r="H152" s="595">
        <v>42807</v>
      </c>
      <c r="I152" s="595">
        <v>42835</v>
      </c>
      <c r="J152" s="595">
        <v>42843</v>
      </c>
    </row>
    <row r="153" spans="1:12">
      <c r="A153" s="569">
        <v>42705</v>
      </c>
      <c r="B153" s="581"/>
      <c r="C153" s="581"/>
      <c r="D153" s="581"/>
      <c r="E153" s="581"/>
      <c r="F153" s="581"/>
      <c r="G153" s="582"/>
    </row>
    <row r="154" spans="1:12">
      <c r="A154" s="559" t="s">
        <v>286</v>
      </c>
      <c r="B154" s="534">
        <v>1</v>
      </c>
      <c r="D154" s="372"/>
      <c r="E154" s="372">
        <v>1650</v>
      </c>
      <c r="F154" s="560" t="s">
        <v>1628</v>
      </c>
      <c r="G154" s="372" t="s">
        <v>1629</v>
      </c>
      <c r="H154" s="595">
        <v>42807</v>
      </c>
      <c r="I154" s="595">
        <v>42835</v>
      </c>
      <c r="J154" s="595">
        <v>42843</v>
      </c>
    </row>
    <row r="155" spans="1:12">
      <c r="A155" s="559" t="s">
        <v>286</v>
      </c>
      <c r="C155" s="534">
        <v>1</v>
      </c>
      <c r="D155" s="372"/>
      <c r="E155" s="372">
        <v>2100</v>
      </c>
      <c r="F155" s="560" t="s">
        <v>1630</v>
      </c>
      <c r="G155" s="372" t="s">
        <v>1631</v>
      </c>
      <c r="H155" s="595">
        <v>42807</v>
      </c>
      <c r="I155" s="595">
        <v>42835</v>
      </c>
      <c r="J155" s="595">
        <v>42843</v>
      </c>
    </row>
    <row r="156" spans="1:12">
      <c r="A156" s="559" t="s">
        <v>285</v>
      </c>
      <c r="B156" s="534">
        <v>1</v>
      </c>
      <c r="D156" s="372"/>
      <c r="E156" s="372">
        <v>1650</v>
      </c>
      <c r="F156" s="560" t="s">
        <v>1486</v>
      </c>
      <c r="G156" s="372" t="s">
        <v>1632</v>
      </c>
      <c r="H156" s="595">
        <v>42807</v>
      </c>
      <c r="I156" s="595">
        <v>42835</v>
      </c>
      <c r="J156" s="595">
        <v>42837</v>
      </c>
    </row>
    <row r="157" spans="1:12">
      <c r="A157" s="559" t="s">
        <v>285</v>
      </c>
      <c r="B157" s="534">
        <v>1</v>
      </c>
      <c r="D157" s="372"/>
      <c r="E157" s="372">
        <v>1650</v>
      </c>
      <c r="F157" s="560" t="s">
        <v>1633</v>
      </c>
      <c r="G157" s="372" t="s">
        <v>1634</v>
      </c>
      <c r="H157" s="595">
        <v>42807</v>
      </c>
      <c r="I157" s="595">
        <v>42835</v>
      </c>
      <c r="J157" s="595">
        <v>42837</v>
      </c>
    </row>
    <row r="158" spans="1:12">
      <c r="A158" s="559" t="s">
        <v>288</v>
      </c>
      <c r="B158" s="534">
        <v>1</v>
      </c>
      <c r="D158" s="372"/>
      <c r="E158" s="372">
        <v>1650</v>
      </c>
      <c r="F158" s="560" t="s">
        <v>1635</v>
      </c>
      <c r="G158" s="372" t="s">
        <v>1636</v>
      </c>
      <c r="H158" s="595">
        <v>42807</v>
      </c>
      <c r="I158" s="595">
        <v>42835</v>
      </c>
      <c r="J158" s="595">
        <v>42843</v>
      </c>
    </row>
    <row r="159" spans="1:12">
      <c r="A159" s="559" t="s">
        <v>288</v>
      </c>
      <c r="C159" s="534">
        <v>1</v>
      </c>
      <c r="D159" s="372"/>
      <c r="E159" s="372">
        <v>2100</v>
      </c>
      <c r="F159" s="560" t="s">
        <v>1637</v>
      </c>
      <c r="G159" s="372" t="s">
        <v>1638</v>
      </c>
      <c r="H159" s="595">
        <v>42807</v>
      </c>
      <c r="I159" s="595">
        <v>42835</v>
      </c>
      <c r="J159" s="595">
        <v>42843</v>
      </c>
    </row>
    <row r="160" spans="1:12">
      <c r="A160" s="250" t="s">
        <v>289</v>
      </c>
      <c r="B160" s="534">
        <v>1</v>
      </c>
      <c r="E160" s="112">
        <v>1650</v>
      </c>
      <c r="F160" s="562"/>
      <c r="G160" s="112"/>
    </row>
    <row r="161" spans="1:11">
      <c r="A161" s="559" t="s">
        <v>289</v>
      </c>
      <c r="C161" s="534">
        <v>1</v>
      </c>
      <c r="D161" s="372"/>
      <c r="E161" s="372">
        <v>2100</v>
      </c>
      <c r="F161" s="560" t="s">
        <v>1639</v>
      </c>
      <c r="G161" s="372" t="s">
        <v>1640</v>
      </c>
      <c r="H161" s="586"/>
      <c r="I161" s="586"/>
      <c r="J161" s="595">
        <v>42886</v>
      </c>
    </row>
    <row r="162" spans="1:11">
      <c r="A162" s="559" t="s">
        <v>291</v>
      </c>
      <c r="B162" s="534">
        <v>1</v>
      </c>
      <c r="D162" s="372"/>
      <c r="E162" s="372">
        <v>1650</v>
      </c>
      <c r="F162" s="560" t="s">
        <v>1641</v>
      </c>
      <c r="G162" s="372" t="s">
        <v>1642</v>
      </c>
      <c r="H162" s="595">
        <v>42807</v>
      </c>
      <c r="I162" s="595">
        <v>42835</v>
      </c>
      <c r="J162" s="595">
        <v>42843</v>
      </c>
    </row>
    <row r="163" spans="1:11">
      <c r="A163" s="559" t="s">
        <v>291</v>
      </c>
      <c r="B163" s="534">
        <v>1</v>
      </c>
      <c r="D163" s="372"/>
      <c r="E163" s="372">
        <v>1650</v>
      </c>
      <c r="F163" s="560" t="s">
        <v>1643</v>
      </c>
      <c r="G163" s="372" t="s">
        <v>1644</v>
      </c>
      <c r="H163" s="595">
        <v>42807</v>
      </c>
      <c r="I163" s="595">
        <v>42835</v>
      </c>
      <c r="J163" s="595">
        <v>42843</v>
      </c>
    </row>
    <row r="164" spans="1:11">
      <c r="A164" s="250" t="s">
        <v>293</v>
      </c>
      <c r="B164" s="534">
        <v>1</v>
      </c>
      <c r="E164" s="112">
        <v>1650</v>
      </c>
      <c r="F164" s="562"/>
      <c r="G164" s="112"/>
    </row>
    <row r="165" spans="1:11">
      <c r="A165" s="250" t="s">
        <v>293</v>
      </c>
      <c r="C165" s="534">
        <v>1</v>
      </c>
      <c r="E165" s="112">
        <v>2100</v>
      </c>
      <c r="F165" s="562"/>
      <c r="G165" s="112"/>
    </row>
    <row r="166" spans="1:11">
      <c r="A166" s="250" t="s">
        <v>295</v>
      </c>
      <c r="B166" s="534">
        <v>1</v>
      </c>
      <c r="E166" s="112">
        <v>1650</v>
      </c>
      <c r="F166" s="562"/>
      <c r="G166" s="112"/>
    </row>
    <row r="167" spans="1:11">
      <c r="A167" s="250" t="s">
        <v>295</v>
      </c>
      <c r="C167" s="534">
        <v>1</v>
      </c>
      <c r="E167" s="112">
        <v>2100</v>
      </c>
      <c r="F167" s="562"/>
      <c r="G167" s="112"/>
    </row>
    <row r="168" spans="1:11">
      <c r="A168" s="587" t="s">
        <v>296</v>
      </c>
      <c r="D168" s="535">
        <v>1</v>
      </c>
      <c r="E168" s="112">
        <v>3500</v>
      </c>
      <c r="F168" s="562"/>
      <c r="G168" s="112"/>
    </row>
    <row r="169" spans="1:11">
      <c r="A169" s="587" t="s">
        <v>296</v>
      </c>
      <c r="D169" s="535">
        <v>1</v>
      </c>
      <c r="E169" s="112">
        <v>3500</v>
      </c>
      <c r="F169" s="562"/>
      <c r="G169" s="112"/>
    </row>
    <row r="170" spans="1:11">
      <c r="A170" s="587" t="s">
        <v>296</v>
      </c>
      <c r="D170" s="535">
        <v>1</v>
      </c>
      <c r="E170" s="112">
        <v>3500</v>
      </c>
      <c r="F170" s="562"/>
      <c r="G170" s="112"/>
    </row>
    <row r="171" spans="1:11">
      <c r="A171" s="563" t="s">
        <v>299</v>
      </c>
      <c r="D171" s="372">
        <v>1</v>
      </c>
      <c r="E171" s="372">
        <v>3500</v>
      </c>
      <c r="F171" s="560" t="s">
        <v>1594</v>
      </c>
      <c r="G171" s="372" t="s">
        <v>1645</v>
      </c>
      <c r="H171" s="595">
        <v>42807</v>
      </c>
      <c r="I171" s="595">
        <v>42835</v>
      </c>
      <c r="J171" s="595">
        <v>42837</v>
      </c>
      <c r="K171" s="586"/>
    </row>
    <row r="172" spans="1:11">
      <c r="A172" s="563" t="s">
        <v>299</v>
      </c>
      <c r="D172" s="372">
        <v>1</v>
      </c>
      <c r="E172" s="372">
        <v>3500</v>
      </c>
      <c r="F172" s="560" t="s">
        <v>1646</v>
      </c>
      <c r="G172" s="372" t="s">
        <v>1647</v>
      </c>
      <c r="H172" s="595">
        <v>42807</v>
      </c>
      <c r="I172" s="595">
        <v>42835</v>
      </c>
      <c r="J172" s="595">
        <v>42837</v>
      </c>
      <c r="K172" s="586"/>
    </row>
    <row r="173" spans="1:11">
      <c r="A173" s="563" t="s">
        <v>299</v>
      </c>
      <c r="D173" s="372">
        <v>1</v>
      </c>
      <c r="E173" s="372">
        <v>3500</v>
      </c>
      <c r="F173" s="560" t="s">
        <v>1648</v>
      </c>
      <c r="G173" s="372" t="s">
        <v>1649</v>
      </c>
      <c r="H173" s="595">
        <v>42807</v>
      </c>
      <c r="I173" s="595">
        <v>42835</v>
      </c>
      <c r="J173" s="595">
        <v>42837</v>
      </c>
      <c r="K173" s="586"/>
    </row>
    <row r="174" spans="1:11">
      <c r="A174" s="559" t="s">
        <v>300</v>
      </c>
      <c r="B174" s="534">
        <v>1</v>
      </c>
      <c r="D174" s="372"/>
      <c r="E174" s="372">
        <v>1650</v>
      </c>
      <c r="F174" s="560" t="s">
        <v>1650</v>
      </c>
      <c r="G174" s="372" t="s">
        <v>1651</v>
      </c>
      <c r="H174" s="595">
        <v>42807</v>
      </c>
      <c r="I174" s="595">
        <v>42835</v>
      </c>
      <c r="J174" s="595">
        <v>42837</v>
      </c>
      <c r="K174" s="586"/>
    </row>
    <row r="175" spans="1:11">
      <c r="A175" s="250" t="s">
        <v>300</v>
      </c>
      <c r="F175" s="562"/>
      <c r="G175" s="112"/>
    </row>
    <row r="176" spans="1:11">
      <c r="A176" s="569">
        <v>42736</v>
      </c>
      <c r="B176" s="569"/>
      <c r="C176" s="569"/>
      <c r="D176" s="569"/>
      <c r="E176" s="569"/>
      <c r="F176" s="569"/>
      <c r="G176" s="596"/>
    </row>
    <row r="177" spans="1:11">
      <c r="A177" s="559" t="s">
        <v>1652</v>
      </c>
      <c r="B177" s="534">
        <v>1</v>
      </c>
      <c r="D177" s="372"/>
      <c r="E177" s="372">
        <v>1650</v>
      </c>
      <c r="F177" s="560" t="s">
        <v>1653</v>
      </c>
      <c r="G177" s="372" t="s">
        <v>1654</v>
      </c>
      <c r="H177" s="595">
        <v>42807</v>
      </c>
      <c r="I177" s="595">
        <v>42835</v>
      </c>
      <c r="J177" s="595">
        <v>42843</v>
      </c>
    </row>
    <row r="178" spans="1:11">
      <c r="A178" s="559" t="s">
        <v>1652</v>
      </c>
      <c r="B178" s="534">
        <v>1</v>
      </c>
      <c r="D178" s="372"/>
      <c r="E178" s="372">
        <v>1650</v>
      </c>
      <c r="F178" s="560" t="s">
        <v>1655</v>
      </c>
      <c r="G178" s="372" t="s">
        <v>1656</v>
      </c>
      <c r="H178" s="595">
        <v>42807</v>
      </c>
      <c r="I178" s="595">
        <v>42835</v>
      </c>
      <c r="J178" s="595">
        <v>42843</v>
      </c>
    </row>
    <row r="179" spans="1:11">
      <c r="A179" s="569">
        <v>42767</v>
      </c>
      <c r="B179" s="570"/>
      <c r="C179" s="570"/>
      <c r="D179" s="570"/>
      <c r="E179" s="570"/>
      <c r="F179" s="570"/>
      <c r="G179" s="571"/>
    </row>
    <row r="180" spans="1:11">
      <c r="A180" s="561" t="s">
        <v>1657</v>
      </c>
      <c r="D180" s="161">
        <v>1</v>
      </c>
      <c r="E180" s="161">
        <v>3500</v>
      </c>
      <c r="F180" s="597"/>
      <c r="G180" s="161"/>
    </row>
    <row r="181" spans="1:11">
      <c r="A181" s="561" t="s">
        <v>1657</v>
      </c>
      <c r="D181" s="161">
        <v>1</v>
      </c>
      <c r="E181" s="161">
        <v>3500</v>
      </c>
      <c r="F181" s="597"/>
      <c r="G181" s="161"/>
    </row>
    <row r="182" spans="1:11">
      <c r="A182" s="561" t="s">
        <v>1657</v>
      </c>
      <c r="D182" s="161">
        <v>1</v>
      </c>
      <c r="E182" s="161">
        <v>3500</v>
      </c>
      <c r="F182" s="597"/>
      <c r="G182" s="161"/>
    </row>
    <row r="183" spans="1:11">
      <c r="A183" s="569">
        <v>42795</v>
      </c>
      <c r="B183" s="570"/>
      <c r="C183" s="570"/>
      <c r="D183" s="570"/>
      <c r="E183" s="570"/>
      <c r="F183" s="570"/>
      <c r="G183" s="571"/>
    </row>
    <row r="184" spans="1:11">
      <c r="A184" s="559" t="s">
        <v>304</v>
      </c>
      <c r="B184" s="534">
        <v>1</v>
      </c>
      <c r="D184" s="372"/>
      <c r="E184" s="372">
        <v>1650</v>
      </c>
      <c r="F184" s="560" t="s">
        <v>1658</v>
      </c>
      <c r="G184" s="372" t="s">
        <v>1659</v>
      </c>
      <c r="H184" s="595">
        <v>42807</v>
      </c>
      <c r="I184" s="595">
        <v>42835</v>
      </c>
      <c r="J184" s="595">
        <v>42843</v>
      </c>
      <c r="K184" s="586"/>
    </row>
    <row r="185" spans="1:11">
      <c r="A185" s="559" t="s">
        <v>304</v>
      </c>
      <c r="C185" s="534">
        <v>1</v>
      </c>
      <c r="D185" s="372"/>
      <c r="E185" s="372">
        <v>2100</v>
      </c>
      <c r="F185" s="560" t="s">
        <v>1660</v>
      </c>
      <c r="G185" s="372" t="s">
        <v>1661</v>
      </c>
      <c r="H185" s="595">
        <v>42807</v>
      </c>
      <c r="I185" s="595">
        <v>42835</v>
      </c>
      <c r="J185" s="595">
        <v>42843</v>
      </c>
      <c r="K185" s="586"/>
    </row>
    <row r="186" spans="1:11">
      <c r="A186" s="559" t="s">
        <v>305</v>
      </c>
      <c r="B186" s="534">
        <v>1</v>
      </c>
      <c r="D186" s="372"/>
      <c r="E186" s="372">
        <v>1650</v>
      </c>
      <c r="F186" s="560" t="s">
        <v>1662</v>
      </c>
      <c r="G186" s="372" t="s">
        <v>1663</v>
      </c>
      <c r="H186" s="586"/>
      <c r="I186" s="586"/>
      <c r="J186" s="595">
        <v>42886</v>
      </c>
    </row>
    <row r="187" spans="1:11">
      <c r="A187" s="559" t="s">
        <v>305</v>
      </c>
      <c r="B187" s="534">
        <v>1</v>
      </c>
      <c r="D187" s="372"/>
      <c r="E187" s="372">
        <v>1650</v>
      </c>
      <c r="F187" s="560" t="s">
        <v>1664</v>
      </c>
      <c r="G187" s="372" t="s">
        <v>1665</v>
      </c>
      <c r="H187" s="586"/>
      <c r="I187" s="586"/>
      <c r="J187" s="595">
        <v>42886</v>
      </c>
    </row>
    <row r="188" spans="1:11">
      <c r="A188" s="250" t="s">
        <v>307</v>
      </c>
      <c r="B188" s="534">
        <v>1</v>
      </c>
      <c r="E188" s="112">
        <v>1650</v>
      </c>
      <c r="F188" s="562"/>
      <c r="G188" s="112"/>
      <c r="H188" t="s">
        <v>212</v>
      </c>
    </row>
    <row r="189" spans="1:11">
      <c r="A189" s="250" t="s">
        <v>307</v>
      </c>
      <c r="C189" s="534">
        <v>1</v>
      </c>
      <c r="E189" s="112">
        <v>2100</v>
      </c>
      <c r="F189" s="562"/>
      <c r="G189" s="112"/>
      <c r="H189" s="35" t="s">
        <v>212</v>
      </c>
    </row>
    <row r="190" spans="1:11">
      <c r="A190" s="559" t="s">
        <v>308</v>
      </c>
      <c r="B190" s="534">
        <v>1</v>
      </c>
      <c r="D190" s="372"/>
      <c r="E190" s="372">
        <v>1650</v>
      </c>
      <c r="F190" s="560" t="s">
        <v>1666</v>
      </c>
      <c r="G190" s="372" t="s">
        <v>1667</v>
      </c>
      <c r="H190" s="595">
        <v>42814</v>
      </c>
      <c r="I190" s="595">
        <v>42835</v>
      </c>
      <c r="J190" s="595">
        <v>42843</v>
      </c>
      <c r="K190" s="586"/>
    </row>
    <row r="191" spans="1:11">
      <c r="A191" s="559" t="s">
        <v>308</v>
      </c>
      <c r="B191" s="534">
        <v>1</v>
      </c>
      <c r="D191" s="372"/>
      <c r="E191" s="372">
        <v>1650</v>
      </c>
      <c r="F191" s="560" t="s">
        <v>1668</v>
      </c>
      <c r="G191" s="372" t="s">
        <v>1669</v>
      </c>
      <c r="H191" s="595">
        <v>42814</v>
      </c>
      <c r="I191" s="595">
        <v>42835</v>
      </c>
      <c r="J191" s="595">
        <v>42843</v>
      </c>
      <c r="K191" s="586"/>
    </row>
    <row r="192" spans="1:11">
      <c r="A192" s="569">
        <v>42826</v>
      </c>
      <c r="B192" s="570"/>
      <c r="C192" s="570"/>
      <c r="D192" s="570"/>
      <c r="E192" s="570"/>
      <c r="F192" s="570"/>
      <c r="G192" s="571"/>
    </row>
    <row r="193" spans="1:11">
      <c r="A193" s="559" t="s">
        <v>1670</v>
      </c>
      <c r="B193" s="534">
        <v>1</v>
      </c>
      <c r="D193" s="372"/>
      <c r="E193" s="372">
        <v>1650</v>
      </c>
      <c r="F193" s="560" t="s">
        <v>1671</v>
      </c>
      <c r="G193" s="372" t="s">
        <v>1672</v>
      </c>
      <c r="H193" s="586"/>
      <c r="I193" s="586"/>
      <c r="J193" s="595">
        <v>42886</v>
      </c>
      <c r="K193" s="586"/>
    </row>
    <row r="194" spans="1:11">
      <c r="A194" s="559" t="s">
        <v>1670</v>
      </c>
      <c r="B194" s="534">
        <v>1</v>
      </c>
      <c r="D194" s="372"/>
      <c r="E194" s="372">
        <v>1650</v>
      </c>
      <c r="F194" s="560" t="s">
        <v>1673</v>
      </c>
      <c r="G194" s="372" t="s">
        <v>1674</v>
      </c>
      <c r="H194" s="586"/>
      <c r="I194" s="586"/>
      <c r="J194" s="595">
        <v>42886</v>
      </c>
      <c r="K194" s="586"/>
    </row>
    <row r="195" spans="1:11">
      <c r="A195" s="559" t="s">
        <v>1675</v>
      </c>
      <c r="B195" s="534">
        <v>1</v>
      </c>
      <c r="D195" s="372"/>
      <c r="E195" s="372">
        <v>1650</v>
      </c>
      <c r="F195" s="560" t="s">
        <v>1676</v>
      </c>
      <c r="G195" s="372" t="s">
        <v>1677</v>
      </c>
      <c r="H195" s="586"/>
      <c r="I195" s="586"/>
      <c r="J195" s="595">
        <v>42886</v>
      </c>
      <c r="K195" s="586"/>
    </row>
    <row r="196" spans="1:11">
      <c r="A196" s="559" t="s">
        <v>1675</v>
      </c>
      <c r="B196" s="534">
        <v>1</v>
      </c>
      <c r="D196" s="372"/>
      <c r="E196" s="372">
        <v>1650</v>
      </c>
      <c r="F196" s="560" t="s">
        <v>1678</v>
      </c>
      <c r="G196" s="372" t="s">
        <v>1679</v>
      </c>
      <c r="H196" s="586"/>
      <c r="I196" s="586"/>
      <c r="J196" s="595">
        <v>42886</v>
      </c>
      <c r="K196" s="586"/>
    </row>
    <row r="197" spans="1:11">
      <c r="A197" s="569">
        <v>42856</v>
      </c>
      <c r="B197" s="570"/>
      <c r="C197" s="570"/>
      <c r="D197" s="570"/>
      <c r="E197" s="570"/>
      <c r="F197" s="570"/>
      <c r="G197" s="571"/>
    </row>
    <row r="198" spans="1:11">
      <c r="A198" s="250" t="s">
        <v>311</v>
      </c>
      <c r="B198" s="534">
        <v>1</v>
      </c>
      <c r="E198" s="112">
        <v>1650</v>
      </c>
      <c r="F198" s="562"/>
      <c r="G198" s="112"/>
    </row>
    <row r="199" spans="1:11">
      <c r="A199" s="250" t="s">
        <v>311</v>
      </c>
      <c r="B199" s="534">
        <v>1</v>
      </c>
      <c r="E199" s="112">
        <v>1650</v>
      </c>
      <c r="F199" s="562"/>
      <c r="G199" s="112"/>
    </row>
    <row r="200" spans="1:11">
      <c r="A200" s="559" t="s">
        <v>312</v>
      </c>
      <c r="B200" s="534">
        <v>1</v>
      </c>
      <c r="D200" s="372"/>
      <c r="E200" s="372">
        <v>1650</v>
      </c>
      <c r="F200" s="560" t="s">
        <v>1680</v>
      </c>
      <c r="G200" s="372" t="s">
        <v>1681</v>
      </c>
      <c r="H200" s="586"/>
      <c r="I200" s="586"/>
      <c r="J200" s="595">
        <v>42886</v>
      </c>
      <c r="K200" s="586"/>
    </row>
    <row r="201" spans="1:11">
      <c r="A201" s="559" t="s">
        <v>312</v>
      </c>
      <c r="C201" s="534">
        <v>1</v>
      </c>
      <c r="D201" s="372"/>
      <c r="E201" s="372">
        <v>2100</v>
      </c>
      <c r="F201" s="560" t="s">
        <v>1682</v>
      </c>
      <c r="G201" s="372" t="s">
        <v>1683</v>
      </c>
      <c r="H201" s="586"/>
      <c r="I201" s="586"/>
      <c r="J201" s="595">
        <v>42886</v>
      </c>
      <c r="K201" s="586"/>
    </row>
    <row r="202" spans="1:11">
      <c r="A202" s="559" t="s">
        <v>313</v>
      </c>
      <c r="B202" s="534">
        <v>1</v>
      </c>
      <c r="D202" s="372"/>
      <c r="E202" s="372">
        <v>1650</v>
      </c>
      <c r="F202" s="560" t="s">
        <v>1684</v>
      </c>
      <c r="G202" s="372" t="s">
        <v>1685</v>
      </c>
      <c r="H202" s="586"/>
      <c r="I202" s="586"/>
      <c r="J202" s="595">
        <v>42892</v>
      </c>
      <c r="K202" s="586"/>
    </row>
    <row r="203" spans="1:11">
      <c r="A203" s="559" t="s">
        <v>313</v>
      </c>
      <c r="C203" s="534">
        <v>1</v>
      </c>
      <c r="D203" s="372"/>
      <c r="E203" s="372">
        <v>2100</v>
      </c>
      <c r="F203" s="560" t="s">
        <v>1686</v>
      </c>
      <c r="G203" s="372" t="s">
        <v>1687</v>
      </c>
      <c r="H203" s="586"/>
      <c r="I203" s="586"/>
      <c r="J203" s="595">
        <v>42892</v>
      </c>
      <c r="K203" s="586"/>
    </row>
    <row r="204" spans="1:11">
      <c r="A204" s="559" t="s">
        <v>314</v>
      </c>
      <c r="B204" s="534">
        <v>1</v>
      </c>
      <c r="D204" s="372"/>
      <c r="E204" s="372">
        <v>1650</v>
      </c>
      <c r="F204" s="560" t="s">
        <v>1688</v>
      </c>
      <c r="G204" s="372" t="s">
        <v>1689</v>
      </c>
      <c r="H204" s="586"/>
      <c r="I204" s="586"/>
      <c r="J204" s="595">
        <v>42892</v>
      </c>
      <c r="K204" s="586"/>
    </row>
    <row r="205" spans="1:11">
      <c r="A205" s="559" t="s">
        <v>314</v>
      </c>
      <c r="B205" s="534">
        <v>1</v>
      </c>
      <c r="D205" s="372"/>
      <c r="E205" s="372">
        <v>1650</v>
      </c>
      <c r="F205" s="560" t="s">
        <v>1690</v>
      </c>
      <c r="G205" s="372" t="s">
        <v>1691</v>
      </c>
      <c r="H205" s="586"/>
      <c r="I205" s="586"/>
      <c r="J205" s="595">
        <v>42892</v>
      </c>
      <c r="K205" s="586"/>
    </row>
    <row r="206" spans="1:11">
      <c r="A206" s="559" t="s">
        <v>315</v>
      </c>
      <c r="B206" s="534">
        <v>1</v>
      </c>
      <c r="D206" s="372"/>
      <c r="E206" s="372">
        <v>1650</v>
      </c>
      <c r="F206" s="560" t="s">
        <v>1692</v>
      </c>
      <c r="G206" s="372" t="s">
        <v>1693</v>
      </c>
      <c r="H206" s="586"/>
      <c r="I206" s="586"/>
      <c r="J206" s="595">
        <v>42892</v>
      </c>
      <c r="K206" s="586"/>
    </row>
    <row r="207" spans="1:11">
      <c r="A207" s="559" t="s">
        <v>315</v>
      </c>
      <c r="C207" s="534">
        <v>1</v>
      </c>
      <c r="D207" s="372"/>
      <c r="E207" s="372">
        <v>2100</v>
      </c>
      <c r="F207" s="560" t="s">
        <v>1694</v>
      </c>
      <c r="G207" s="372" t="s">
        <v>1695</v>
      </c>
      <c r="H207" s="586"/>
      <c r="I207" s="586"/>
      <c r="J207" s="595">
        <v>42892</v>
      </c>
      <c r="K207" s="586"/>
    </row>
    <row r="208" spans="1:11">
      <c r="A208" s="250" t="s">
        <v>89</v>
      </c>
      <c r="C208" s="534">
        <v>1</v>
      </c>
      <c r="E208" s="112">
        <v>2100</v>
      </c>
      <c r="F208" s="562"/>
      <c r="G208" s="112"/>
      <c r="H208" t="s">
        <v>1584</v>
      </c>
    </row>
    <row r="209" spans="1:11">
      <c r="A209" s="250" t="s">
        <v>89</v>
      </c>
      <c r="C209" s="534">
        <v>1</v>
      </c>
      <c r="E209" s="112">
        <v>2100</v>
      </c>
      <c r="F209" s="562"/>
      <c r="G209" s="112"/>
      <c r="H209" t="s">
        <v>1584</v>
      </c>
    </row>
    <row r="210" spans="1:11">
      <c r="A210" s="569">
        <v>42887</v>
      </c>
      <c r="B210" s="570"/>
      <c r="C210" s="570"/>
      <c r="D210" s="570"/>
      <c r="E210" s="570"/>
      <c r="F210" s="570"/>
      <c r="G210" s="571"/>
    </row>
    <row r="211" spans="1:11">
      <c r="A211" s="250" t="s">
        <v>316</v>
      </c>
      <c r="B211" s="534">
        <v>1</v>
      </c>
      <c r="E211" s="112">
        <v>1650</v>
      </c>
      <c r="F211" s="562"/>
      <c r="G211" s="112"/>
    </row>
    <row r="212" spans="1:11">
      <c r="A212" s="250" t="s">
        <v>316</v>
      </c>
      <c r="B212" s="534">
        <v>1</v>
      </c>
      <c r="E212" s="112">
        <v>1650</v>
      </c>
      <c r="F212" s="562"/>
      <c r="G212" s="112"/>
    </row>
    <row r="213" spans="1:11">
      <c r="A213" s="250" t="s">
        <v>341</v>
      </c>
      <c r="B213" s="534">
        <v>1</v>
      </c>
      <c r="E213" s="112">
        <v>1650</v>
      </c>
      <c r="F213" s="562"/>
      <c r="G213" s="112"/>
      <c r="H213" t="s">
        <v>1584</v>
      </c>
    </row>
    <row r="214" spans="1:11">
      <c r="A214" s="250" t="s">
        <v>341</v>
      </c>
      <c r="C214" s="534">
        <v>1</v>
      </c>
      <c r="E214" s="112">
        <v>2100</v>
      </c>
      <c r="F214" s="562"/>
      <c r="G214" s="112"/>
      <c r="H214" t="s">
        <v>1584</v>
      </c>
    </row>
    <row r="215" spans="1:11">
      <c r="A215" s="559" t="s">
        <v>317</v>
      </c>
      <c r="B215" s="534">
        <v>1</v>
      </c>
      <c r="D215" s="372"/>
      <c r="E215" s="372">
        <v>1650</v>
      </c>
      <c r="F215" s="560" t="s">
        <v>1696</v>
      </c>
      <c r="G215" s="372" t="s">
        <v>1697</v>
      </c>
      <c r="H215" s="598"/>
      <c r="I215" s="598"/>
      <c r="J215" s="598"/>
      <c r="K215" s="598"/>
    </row>
    <row r="216" spans="1:11">
      <c r="A216" s="559" t="s">
        <v>317</v>
      </c>
      <c r="C216" s="534">
        <v>1</v>
      </c>
      <c r="D216" s="372"/>
      <c r="E216" s="372">
        <v>2100</v>
      </c>
      <c r="F216" s="560" t="s">
        <v>1694</v>
      </c>
      <c r="G216" s="372" t="s">
        <v>1698</v>
      </c>
      <c r="H216" s="598"/>
      <c r="I216" s="598"/>
      <c r="J216" s="598"/>
      <c r="K216" s="598"/>
    </row>
    <row r="217" spans="1:11">
      <c r="A217" s="559" t="s">
        <v>318</v>
      </c>
      <c r="B217" s="534">
        <v>1</v>
      </c>
      <c r="D217" s="372"/>
      <c r="E217" s="372">
        <v>1650</v>
      </c>
      <c r="F217" s="560" t="s">
        <v>1633</v>
      </c>
      <c r="G217" s="372" t="s">
        <v>1699</v>
      </c>
      <c r="H217" s="598"/>
      <c r="I217" s="598"/>
      <c r="J217" s="598"/>
      <c r="K217" s="598"/>
    </row>
    <row r="218" spans="1:11">
      <c r="A218" s="559" t="s">
        <v>318</v>
      </c>
      <c r="C218" s="534">
        <v>1</v>
      </c>
      <c r="D218" s="372"/>
      <c r="E218" s="372">
        <v>2100</v>
      </c>
      <c r="F218" s="560" t="s">
        <v>1700</v>
      </c>
      <c r="G218" s="372" t="s">
        <v>1701</v>
      </c>
      <c r="H218" s="598"/>
      <c r="I218" s="598"/>
      <c r="J218" s="598"/>
      <c r="K218" s="598"/>
    </row>
    <row r="219" spans="1:11">
      <c r="A219" s="559" t="s">
        <v>319</v>
      </c>
      <c r="B219" s="534">
        <v>1</v>
      </c>
      <c r="D219" s="372"/>
      <c r="E219" s="372">
        <v>1650</v>
      </c>
      <c r="F219" s="560" t="s">
        <v>1702</v>
      </c>
      <c r="G219" s="372" t="s">
        <v>1703</v>
      </c>
      <c r="H219" s="598"/>
      <c r="I219" s="598"/>
      <c r="J219" s="598"/>
      <c r="K219" s="598"/>
    </row>
    <row r="220" spans="1:11">
      <c r="A220" s="559" t="s">
        <v>319</v>
      </c>
      <c r="B220" s="534">
        <v>1</v>
      </c>
      <c r="D220" s="372"/>
      <c r="E220" s="372">
        <v>1650</v>
      </c>
      <c r="F220" s="560" t="s">
        <v>1704</v>
      </c>
      <c r="G220" s="372" t="s">
        <v>1705</v>
      </c>
      <c r="H220" s="598"/>
      <c r="I220" s="598"/>
      <c r="J220" s="598"/>
      <c r="K220" s="598"/>
    </row>
    <row r="221" spans="1:11">
      <c r="A221" s="569">
        <v>42979</v>
      </c>
      <c r="B221" s="570"/>
      <c r="C221" s="570"/>
      <c r="D221" s="570"/>
      <c r="E221" s="570"/>
      <c r="F221" s="570"/>
      <c r="G221" s="571"/>
    </row>
    <row r="222" spans="1:11">
      <c r="A222" s="559" t="s">
        <v>320</v>
      </c>
      <c r="B222" s="534">
        <v>1</v>
      </c>
      <c r="D222" s="372"/>
      <c r="E222" s="372">
        <v>1650</v>
      </c>
      <c r="F222" s="560" t="s">
        <v>1540</v>
      </c>
      <c r="G222" s="372" t="s">
        <v>1706</v>
      </c>
      <c r="H222" s="598"/>
      <c r="I222" s="598"/>
      <c r="J222" s="598"/>
      <c r="K222" s="598"/>
    </row>
    <row r="223" spans="1:11">
      <c r="A223" s="559" t="s">
        <v>320</v>
      </c>
      <c r="C223" s="534">
        <v>1</v>
      </c>
      <c r="D223" s="372"/>
      <c r="E223" s="372">
        <v>2100</v>
      </c>
      <c r="F223" s="560" t="s">
        <v>1707</v>
      </c>
      <c r="G223" s="372" t="s">
        <v>1708</v>
      </c>
      <c r="H223" s="598"/>
      <c r="I223" s="598"/>
      <c r="J223" s="598"/>
      <c r="K223" s="598"/>
    </row>
    <row r="224" spans="1:11">
      <c r="A224" s="559" t="s">
        <v>321</v>
      </c>
      <c r="B224" s="534">
        <v>1</v>
      </c>
      <c r="D224" s="372"/>
      <c r="E224" s="372">
        <v>1650</v>
      </c>
      <c r="F224" s="560" t="s">
        <v>1709</v>
      </c>
      <c r="G224" s="372" t="s">
        <v>1710</v>
      </c>
      <c r="H224" s="598"/>
      <c r="I224" s="598"/>
      <c r="J224" s="598"/>
      <c r="K224" s="598"/>
    </row>
    <row r="225" spans="1:11">
      <c r="A225" s="559" t="s">
        <v>321</v>
      </c>
      <c r="C225" s="534">
        <v>1</v>
      </c>
      <c r="D225" s="372"/>
      <c r="E225" s="372">
        <v>2100</v>
      </c>
      <c r="F225" s="560" t="s">
        <v>1711</v>
      </c>
      <c r="G225" s="372" t="s">
        <v>1712</v>
      </c>
      <c r="H225" s="598"/>
      <c r="I225" s="598"/>
      <c r="J225" s="598"/>
      <c r="K225" s="598"/>
    </row>
    <row r="226" spans="1:11">
      <c r="A226" s="559" t="s">
        <v>322</v>
      </c>
      <c r="B226" s="534">
        <v>1</v>
      </c>
      <c r="D226" s="372"/>
      <c r="E226" s="372">
        <v>1650</v>
      </c>
      <c r="F226" s="560" t="s">
        <v>1713</v>
      </c>
      <c r="G226" s="372" t="s">
        <v>1714</v>
      </c>
      <c r="H226" s="598"/>
      <c r="I226" s="598"/>
      <c r="J226" s="598"/>
      <c r="K226" s="598"/>
    </row>
    <row r="227" spans="1:11">
      <c r="A227" s="250" t="s">
        <v>322</v>
      </c>
      <c r="C227" s="534">
        <v>1</v>
      </c>
      <c r="E227" s="112">
        <v>2100</v>
      </c>
      <c r="F227" s="562"/>
      <c r="G227" s="112"/>
    </row>
    <row r="228" spans="1:11">
      <c r="A228" s="559" t="s">
        <v>328</v>
      </c>
      <c r="D228" s="372">
        <v>1</v>
      </c>
      <c r="E228" s="372">
        <v>1650</v>
      </c>
      <c r="F228" s="560" t="s">
        <v>1715</v>
      </c>
      <c r="G228" s="372" t="s">
        <v>1706</v>
      </c>
      <c r="H228" s="598"/>
      <c r="I228" s="598"/>
      <c r="J228" s="598"/>
      <c r="K228" s="598"/>
    </row>
    <row r="229" spans="1:11">
      <c r="A229" s="559" t="s">
        <v>328</v>
      </c>
      <c r="D229" s="372">
        <v>1</v>
      </c>
      <c r="E229" s="372">
        <v>1650</v>
      </c>
      <c r="F229" s="560" t="s">
        <v>1716</v>
      </c>
      <c r="G229" s="372" t="s">
        <v>1717</v>
      </c>
      <c r="H229" s="598"/>
      <c r="I229" s="598"/>
      <c r="J229" s="598"/>
      <c r="K229" s="598"/>
    </row>
    <row r="230" spans="1:11">
      <c r="A230" s="250" t="s">
        <v>329</v>
      </c>
      <c r="D230" s="535">
        <v>1</v>
      </c>
      <c r="E230" s="112">
        <v>2750</v>
      </c>
      <c r="F230" s="562"/>
      <c r="G230" s="112"/>
    </row>
    <row r="231" spans="1:11">
      <c r="A231" s="250" t="s">
        <v>329</v>
      </c>
      <c r="D231" s="535">
        <v>1</v>
      </c>
      <c r="E231" s="112">
        <v>3500</v>
      </c>
      <c r="F231" s="562"/>
      <c r="G231" s="112"/>
    </row>
    <row r="232" spans="1:11">
      <c r="A232" s="250" t="s">
        <v>329</v>
      </c>
      <c r="D232" s="535">
        <v>1</v>
      </c>
      <c r="E232" s="112">
        <v>3500</v>
      </c>
      <c r="F232" s="562"/>
      <c r="G232" s="112"/>
    </row>
    <row r="233" spans="1:11">
      <c r="A233" s="250" t="s">
        <v>323</v>
      </c>
      <c r="C233" s="534">
        <v>1</v>
      </c>
      <c r="E233" s="112">
        <v>2100</v>
      </c>
      <c r="F233" s="562"/>
      <c r="G233" s="112"/>
    </row>
    <row r="234" spans="1:11">
      <c r="A234" s="250" t="s">
        <v>323</v>
      </c>
      <c r="C234" s="534">
        <v>1</v>
      </c>
      <c r="E234" s="112">
        <v>2100</v>
      </c>
      <c r="F234" s="562"/>
      <c r="G234" s="112"/>
    </row>
    <row r="235" spans="1:11">
      <c r="A235" s="250" t="s">
        <v>326</v>
      </c>
      <c r="B235" s="534">
        <v>1</v>
      </c>
      <c r="E235" s="112">
        <v>1650</v>
      </c>
      <c r="F235" s="562"/>
      <c r="G235" s="112"/>
    </row>
    <row r="236" spans="1:11">
      <c r="A236" s="250" t="s">
        <v>326</v>
      </c>
      <c r="C236" s="534">
        <v>1</v>
      </c>
      <c r="E236" s="112">
        <v>2100</v>
      </c>
      <c r="F236" s="562"/>
      <c r="G236" s="112"/>
    </row>
    <row r="237" spans="1:11">
      <c r="A237" s="569">
        <v>43009</v>
      </c>
      <c r="B237" s="570"/>
      <c r="C237" s="570"/>
      <c r="D237" s="570"/>
      <c r="E237" s="570"/>
      <c r="F237" s="570"/>
      <c r="G237" s="571"/>
    </row>
    <row r="238" spans="1:11">
      <c r="A238" s="559" t="s">
        <v>330</v>
      </c>
      <c r="D238" s="372">
        <v>1</v>
      </c>
      <c r="E238" s="372">
        <v>3500</v>
      </c>
      <c r="F238" s="560" t="s">
        <v>1718</v>
      </c>
      <c r="G238" s="372" t="s">
        <v>1719</v>
      </c>
      <c r="H238" s="598"/>
      <c r="I238" s="598"/>
      <c r="J238" s="598"/>
      <c r="K238" s="598"/>
    </row>
    <row r="239" spans="1:11">
      <c r="A239" s="559" t="s">
        <v>330</v>
      </c>
      <c r="D239" s="372">
        <v>1</v>
      </c>
      <c r="E239" s="372">
        <v>3500</v>
      </c>
      <c r="F239" s="560" t="s">
        <v>1720</v>
      </c>
      <c r="G239" s="372" t="s">
        <v>1721</v>
      </c>
      <c r="H239" s="598"/>
      <c r="I239" s="598"/>
      <c r="J239" s="598"/>
      <c r="K239" s="598"/>
    </row>
    <row r="240" spans="1:11">
      <c r="A240" s="559" t="s">
        <v>330</v>
      </c>
      <c r="D240" s="372">
        <v>1</v>
      </c>
      <c r="E240" s="372">
        <v>3500</v>
      </c>
      <c r="F240" s="560" t="s">
        <v>1722</v>
      </c>
      <c r="G240" s="372" t="s">
        <v>1723</v>
      </c>
      <c r="H240" s="598" t="s">
        <v>1724</v>
      </c>
      <c r="I240" s="598"/>
      <c r="J240" s="598"/>
      <c r="K240" s="598"/>
    </row>
    <row r="241" spans="1:11">
      <c r="A241" s="569">
        <v>43040</v>
      </c>
      <c r="B241" s="570"/>
      <c r="C241" s="570"/>
      <c r="D241" s="570"/>
      <c r="E241" s="570"/>
      <c r="F241" s="570"/>
      <c r="G241" s="571"/>
    </row>
    <row r="242" spans="1:11">
      <c r="A242" s="559" t="s">
        <v>332</v>
      </c>
      <c r="B242" s="534">
        <v>1</v>
      </c>
      <c r="D242" s="372"/>
      <c r="E242" s="372">
        <v>1650</v>
      </c>
      <c r="F242" s="560" t="s">
        <v>1725</v>
      </c>
      <c r="G242" s="372" t="s">
        <v>1726</v>
      </c>
      <c r="H242" s="598" t="s">
        <v>1727</v>
      </c>
      <c r="I242" s="598" t="s">
        <v>1728</v>
      </c>
      <c r="J242" s="598"/>
      <c r="K242" s="598"/>
    </row>
    <row r="243" spans="1:11">
      <c r="A243" s="559" t="s">
        <v>332</v>
      </c>
      <c r="C243" s="534">
        <v>1</v>
      </c>
      <c r="D243" s="372"/>
      <c r="E243" s="372">
        <v>2100</v>
      </c>
      <c r="F243" s="560" t="s">
        <v>1729</v>
      </c>
      <c r="G243" s="372" t="s">
        <v>1730</v>
      </c>
      <c r="H243" s="598" t="s">
        <v>1727</v>
      </c>
      <c r="I243" s="598" t="s">
        <v>1728</v>
      </c>
      <c r="J243" s="598"/>
      <c r="K243" s="598"/>
    </row>
    <row r="244" spans="1:11">
      <c r="A244" s="250" t="s">
        <v>333</v>
      </c>
      <c r="B244" s="534">
        <v>1</v>
      </c>
      <c r="E244" s="112">
        <v>1650</v>
      </c>
      <c r="F244" s="562"/>
      <c r="G244" s="112"/>
    </row>
    <row r="245" spans="1:11">
      <c r="A245" s="250" t="s">
        <v>333</v>
      </c>
      <c r="C245" s="534">
        <v>1</v>
      </c>
      <c r="E245" s="112">
        <v>2100</v>
      </c>
      <c r="F245" s="562"/>
      <c r="G245" s="112"/>
    </row>
    <row r="246" spans="1:11">
      <c r="A246" s="569">
        <v>43070</v>
      </c>
      <c r="B246" s="570"/>
      <c r="C246" s="570"/>
      <c r="D246" s="570"/>
      <c r="E246" s="570"/>
      <c r="F246" s="570"/>
      <c r="G246" s="571"/>
    </row>
    <row r="247" spans="1:11">
      <c r="A247" s="559" t="s">
        <v>335</v>
      </c>
      <c r="C247" s="534">
        <v>1</v>
      </c>
      <c r="D247" s="372"/>
      <c r="E247" s="372">
        <v>2100</v>
      </c>
      <c r="F247" s="560" t="s">
        <v>1731</v>
      </c>
      <c r="G247" s="372" t="s">
        <v>1732</v>
      </c>
      <c r="H247" s="598"/>
      <c r="I247" s="598"/>
      <c r="J247" s="598"/>
    </row>
    <row r="248" spans="1:11">
      <c r="A248" s="559" t="s">
        <v>335</v>
      </c>
      <c r="B248" s="534">
        <v>1</v>
      </c>
      <c r="D248" s="372"/>
      <c r="E248" s="372">
        <v>1650</v>
      </c>
      <c r="F248" s="560" t="s">
        <v>1733</v>
      </c>
      <c r="G248" s="372" t="s">
        <v>1734</v>
      </c>
      <c r="H248" s="598"/>
      <c r="I248" s="598"/>
      <c r="J248" s="598"/>
    </row>
    <row r="249" spans="1:11">
      <c r="A249" s="250" t="s">
        <v>336</v>
      </c>
      <c r="C249" s="534">
        <v>1</v>
      </c>
      <c r="E249" s="112">
        <v>2100</v>
      </c>
      <c r="F249" s="562"/>
      <c r="G249" s="112"/>
    </row>
    <row r="250" spans="1:11">
      <c r="A250" s="250" t="s">
        <v>336</v>
      </c>
      <c r="B250" s="534">
        <v>1</v>
      </c>
      <c r="E250" s="112">
        <v>1650</v>
      </c>
      <c r="F250" s="562"/>
      <c r="G250" s="112"/>
    </row>
    <row r="251" spans="1:11">
      <c r="A251" s="250" t="s">
        <v>337</v>
      </c>
      <c r="C251" s="534">
        <v>1</v>
      </c>
      <c r="E251" s="112">
        <v>2100</v>
      </c>
      <c r="F251" s="562"/>
      <c r="G251" s="112"/>
    </row>
    <row r="252" spans="1:11">
      <c r="A252" s="250" t="s">
        <v>337</v>
      </c>
      <c r="B252" s="534">
        <v>1</v>
      </c>
      <c r="E252" s="112">
        <v>1650</v>
      </c>
      <c r="F252" s="562"/>
      <c r="G252" s="112"/>
    </row>
    <row r="253" spans="1:11">
      <c r="A253" s="569">
        <v>43101</v>
      </c>
      <c r="B253" s="570"/>
      <c r="C253" s="570"/>
      <c r="D253" s="570"/>
      <c r="E253" s="570"/>
      <c r="F253" s="570"/>
      <c r="G253" s="571"/>
    </row>
    <row r="254" spans="1:11">
      <c r="A254" s="250" t="s">
        <v>338</v>
      </c>
      <c r="B254" s="534">
        <v>1</v>
      </c>
      <c r="E254" s="112">
        <v>1650</v>
      </c>
      <c r="F254" s="562"/>
      <c r="G254" s="112"/>
    </row>
    <row r="255" spans="1:11">
      <c r="A255" s="250" t="s">
        <v>338</v>
      </c>
      <c r="B255" s="534">
        <v>1</v>
      </c>
      <c r="E255" s="112">
        <v>1650</v>
      </c>
      <c r="F255" s="562"/>
      <c r="G255" s="112"/>
    </row>
    <row r="256" spans="1:11">
      <c r="A256" s="569">
        <v>43132</v>
      </c>
      <c r="B256" s="570"/>
      <c r="C256" s="570"/>
      <c r="D256" s="570"/>
      <c r="E256" s="570"/>
      <c r="F256" s="570"/>
      <c r="G256" s="571"/>
    </row>
    <row r="257" spans="1:10">
      <c r="A257" s="250" t="s">
        <v>339</v>
      </c>
      <c r="B257" s="534">
        <v>1</v>
      </c>
      <c r="E257" s="112">
        <v>1650</v>
      </c>
      <c r="F257" s="562"/>
      <c r="G257" s="112"/>
    </row>
    <row r="258" spans="1:10">
      <c r="A258" s="250" t="s">
        <v>339</v>
      </c>
      <c r="B258" s="534">
        <v>1</v>
      </c>
      <c r="E258" s="112">
        <v>1650</v>
      </c>
      <c r="F258" s="562"/>
      <c r="G258" s="112"/>
    </row>
    <row r="259" spans="1:10">
      <c r="A259" s="250" t="s">
        <v>341</v>
      </c>
      <c r="B259" s="534">
        <v>1</v>
      </c>
      <c r="E259" s="112">
        <v>1650</v>
      </c>
      <c r="F259" s="562"/>
      <c r="G259" s="112"/>
    </row>
    <row r="260" spans="1:10">
      <c r="A260" s="559" t="s">
        <v>341</v>
      </c>
      <c r="C260" s="534">
        <v>1</v>
      </c>
      <c r="D260" s="372"/>
      <c r="E260" s="372">
        <v>2100</v>
      </c>
      <c r="F260" s="560" t="s">
        <v>1735</v>
      </c>
      <c r="G260" s="372" t="s">
        <v>1736</v>
      </c>
      <c r="H260" s="598"/>
      <c r="I260" s="598"/>
      <c r="J260" s="598"/>
    </row>
    <row r="261" spans="1:10">
      <c r="A261" s="250" t="s">
        <v>342</v>
      </c>
      <c r="B261" s="534">
        <v>1</v>
      </c>
      <c r="E261" s="112">
        <v>1650</v>
      </c>
      <c r="F261" s="562" t="s">
        <v>1737</v>
      </c>
      <c r="G261" s="112"/>
    </row>
    <row r="262" spans="1:10">
      <c r="A262" s="250" t="s">
        <v>342</v>
      </c>
      <c r="C262" s="534">
        <v>1</v>
      </c>
      <c r="E262" s="112">
        <v>2100</v>
      </c>
      <c r="F262" s="562" t="s">
        <v>1639</v>
      </c>
      <c r="G262" s="112"/>
    </row>
    <row r="263" spans="1:10">
      <c r="A263" s="250" t="s">
        <v>343</v>
      </c>
      <c r="C263" s="534">
        <v>1</v>
      </c>
      <c r="E263" s="112">
        <v>2100</v>
      </c>
      <c r="F263" s="562"/>
      <c r="G263" s="112"/>
    </row>
    <row r="264" spans="1:10">
      <c r="A264" s="250" t="s">
        <v>343</v>
      </c>
      <c r="C264" s="534">
        <v>1</v>
      </c>
      <c r="E264" s="112">
        <v>2100</v>
      </c>
      <c r="F264" s="562"/>
      <c r="G264" s="112"/>
    </row>
    <row r="265" spans="1:10">
      <c r="A265" s="250" t="s">
        <v>344</v>
      </c>
      <c r="B265" s="534">
        <v>1</v>
      </c>
      <c r="E265" s="112">
        <v>1650</v>
      </c>
      <c r="F265" s="562"/>
      <c r="G265" s="112"/>
    </row>
    <row r="266" spans="1:10">
      <c r="A266" s="250" t="s">
        <v>344</v>
      </c>
      <c r="C266" s="534">
        <v>1</v>
      </c>
      <c r="E266" s="112">
        <v>2100</v>
      </c>
      <c r="F266" s="562"/>
      <c r="G266" s="112"/>
    </row>
    <row r="267" spans="1:10">
      <c r="A267" s="250" t="s">
        <v>352</v>
      </c>
      <c r="B267" s="534">
        <v>1</v>
      </c>
      <c r="E267" s="112">
        <v>1650</v>
      </c>
      <c r="F267" s="562"/>
      <c r="G267" s="112"/>
    </row>
    <row r="268" spans="1:10">
      <c r="A268" s="250" t="s">
        <v>352</v>
      </c>
      <c r="C268" s="534">
        <v>1</v>
      </c>
      <c r="E268" s="112">
        <v>2100</v>
      </c>
      <c r="F268" s="562"/>
      <c r="G268" s="112"/>
    </row>
    <row r="269" spans="1:10">
      <c r="A269" s="569">
        <v>43160</v>
      </c>
      <c r="B269" s="570"/>
      <c r="C269" s="570"/>
      <c r="D269" s="570"/>
      <c r="E269" s="570"/>
      <c r="F269" s="570"/>
      <c r="G269" s="571"/>
    </row>
    <row r="270" spans="1:10">
      <c r="A270" s="559" t="s">
        <v>345</v>
      </c>
      <c r="B270" s="534">
        <v>1</v>
      </c>
      <c r="D270" s="372"/>
      <c r="E270" s="372">
        <v>1650</v>
      </c>
      <c r="F270" s="560" t="s">
        <v>1738</v>
      </c>
      <c r="G270" s="372" t="s">
        <v>1739</v>
      </c>
      <c r="H270" s="598"/>
      <c r="I270" s="598"/>
      <c r="J270" s="598"/>
    </row>
    <row r="271" spans="1:10">
      <c r="A271" s="559" t="s">
        <v>345</v>
      </c>
      <c r="C271" s="534">
        <v>1</v>
      </c>
      <c r="D271" s="372"/>
      <c r="E271" s="372">
        <v>2100</v>
      </c>
      <c r="F271" s="560" t="s">
        <v>1740</v>
      </c>
      <c r="G271" s="372" t="s">
        <v>1741</v>
      </c>
      <c r="H271" s="598"/>
      <c r="I271" s="598"/>
      <c r="J271" s="598"/>
    </row>
    <row r="272" spans="1:10">
      <c r="A272" s="569">
        <v>43191</v>
      </c>
      <c r="B272" s="570"/>
      <c r="C272" s="570"/>
      <c r="D272" s="570"/>
      <c r="E272" s="570"/>
      <c r="F272" s="570"/>
      <c r="G272" s="571"/>
    </row>
    <row r="273" spans="1:7">
      <c r="A273" s="250" t="s">
        <v>347</v>
      </c>
      <c r="D273" s="535">
        <v>1</v>
      </c>
      <c r="E273" s="112">
        <v>3500</v>
      </c>
      <c r="F273" s="562" t="s">
        <v>1498</v>
      </c>
      <c r="G273" s="112"/>
    </row>
    <row r="274" spans="1:7">
      <c r="A274" s="250" t="s">
        <v>347</v>
      </c>
      <c r="D274" s="535">
        <v>1</v>
      </c>
      <c r="E274" s="112">
        <v>3500</v>
      </c>
      <c r="F274" s="562" t="s">
        <v>1742</v>
      </c>
      <c r="G274" s="112"/>
    </row>
    <row r="275" spans="1:7">
      <c r="A275" s="250" t="s">
        <v>347</v>
      </c>
      <c r="D275" s="535">
        <v>1</v>
      </c>
      <c r="E275" s="112">
        <v>3500</v>
      </c>
      <c r="F275" s="562" t="s">
        <v>1743</v>
      </c>
      <c r="G275" s="112"/>
    </row>
    <row r="276" spans="1:7">
      <c r="A276" s="250" t="s">
        <v>349</v>
      </c>
      <c r="C276" s="534">
        <v>1</v>
      </c>
      <c r="E276" s="112">
        <v>2100</v>
      </c>
      <c r="F276" s="562"/>
      <c r="G276" s="112"/>
    </row>
    <row r="277" spans="1:7">
      <c r="A277" s="250" t="s">
        <v>349</v>
      </c>
      <c r="C277" s="534">
        <v>1</v>
      </c>
      <c r="E277" s="112">
        <v>2100</v>
      </c>
      <c r="F277" s="562"/>
      <c r="G277" s="112"/>
    </row>
    <row r="278" spans="1:7">
      <c r="A278" s="250" t="s">
        <v>350</v>
      </c>
      <c r="B278" s="534">
        <v>1</v>
      </c>
      <c r="E278" s="112">
        <v>1650</v>
      </c>
      <c r="F278" s="562" t="s">
        <v>1744</v>
      </c>
      <c r="G278" s="112"/>
    </row>
    <row r="279" spans="1:7">
      <c r="A279" s="250" t="s">
        <v>350</v>
      </c>
      <c r="C279" s="534">
        <v>1</v>
      </c>
      <c r="E279" s="112">
        <v>2100</v>
      </c>
      <c r="F279" s="562" t="s">
        <v>1745</v>
      </c>
      <c r="G279" s="112"/>
    </row>
    <row r="280" spans="1:7">
      <c r="A280" s="599">
        <v>43221</v>
      </c>
      <c r="B280" s="581"/>
      <c r="C280" s="581"/>
      <c r="D280" s="581"/>
      <c r="E280" s="581"/>
      <c r="F280" s="581"/>
      <c r="G280" s="582"/>
    </row>
    <row r="281" spans="1:7">
      <c r="A281" s="250" t="s">
        <v>352</v>
      </c>
      <c r="F281" s="562"/>
      <c r="G281" s="112"/>
    </row>
    <row r="282" spans="1:7">
      <c r="A282" s="250" t="s">
        <v>352</v>
      </c>
      <c r="F282" s="562"/>
      <c r="G282" s="112"/>
    </row>
    <row r="283" spans="1:7">
      <c r="A283" s="250" t="s">
        <v>353</v>
      </c>
      <c r="F283" s="562"/>
      <c r="G283" s="112"/>
    </row>
    <row r="284" spans="1:7">
      <c r="A284" s="250" t="s">
        <v>353</v>
      </c>
      <c r="F284" s="562"/>
      <c r="G284" s="112"/>
    </row>
    <row r="285" spans="1:7">
      <c r="A285" s="250" t="s">
        <v>354</v>
      </c>
      <c r="F285" s="562"/>
      <c r="G285" s="112"/>
    </row>
    <row r="286" spans="1:7">
      <c r="A286" s="250" t="s">
        <v>354</v>
      </c>
      <c r="F286" s="562"/>
      <c r="G286" s="112"/>
    </row>
    <row r="287" spans="1:7">
      <c r="A287" s="250" t="s">
        <v>355</v>
      </c>
      <c r="E287" s="112">
        <v>1650</v>
      </c>
      <c r="F287" s="562" t="s">
        <v>1746</v>
      </c>
      <c r="G287" s="112"/>
    </row>
    <row r="288" spans="1:7">
      <c r="A288" s="250" t="s">
        <v>355</v>
      </c>
      <c r="E288" s="112">
        <v>2100</v>
      </c>
      <c r="F288" s="562" t="s">
        <v>1747</v>
      </c>
      <c r="G288" s="112"/>
    </row>
    <row r="289" spans="1:7">
      <c r="A289" s="250" t="s">
        <v>356</v>
      </c>
      <c r="B289" s="534">
        <v>1</v>
      </c>
      <c r="E289" s="112">
        <v>1650</v>
      </c>
      <c r="F289" s="562" t="s">
        <v>1748</v>
      </c>
      <c r="G289" s="112"/>
    </row>
    <row r="290" spans="1:7">
      <c r="A290" s="250" t="s">
        <v>356</v>
      </c>
      <c r="C290" s="534">
        <v>1</v>
      </c>
      <c r="E290" s="112">
        <v>2100</v>
      </c>
      <c r="F290" s="562" t="s">
        <v>1639</v>
      </c>
      <c r="G290" s="112"/>
    </row>
    <row r="291" spans="1:7">
      <c r="A291" s="250" t="s">
        <v>358</v>
      </c>
      <c r="F291" s="562"/>
      <c r="G291" s="112"/>
    </row>
    <row r="292" spans="1:7">
      <c r="A292" s="250" t="s">
        <v>358</v>
      </c>
      <c r="F292" s="562"/>
      <c r="G292" s="112"/>
    </row>
    <row r="293" spans="1:7">
      <c r="A293" s="599">
        <v>43252</v>
      </c>
      <c r="B293" s="581"/>
      <c r="C293" s="581"/>
      <c r="D293" s="581"/>
      <c r="E293" s="581"/>
      <c r="F293" s="581"/>
      <c r="G293" s="582"/>
    </row>
    <row r="294" spans="1:7">
      <c r="A294" s="250" t="s">
        <v>360</v>
      </c>
      <c r="F294" s="562"/>
      <c r="G294" s="112"/>
    </row>
    <row r="295" spans="1:7">
      <c r="A295" s="250" t="s">
        <v>360</v>
      </c>
      <c r="F295" s="562"/>
      <c r="G295" s="112"/>
    </row>
    <row r="296" spans="1:7">
      <c r="A296" s="250" t="s">
        <v>361</v>
      </c>
      <c r="F296" s="562"/>
      <c r="G296" s="112"/>
    </row>
    <row r="297" spans="1:7">
      <c r="A297" s="250" t="s">
        <v>361</v>
      </c>
      <c r="F297" s="562"/>
      <c r="G297" s="112"/>
    </row>
    <row r="298" spans="1:7">
      <c r="A298" s="599">
        <v>43344</v>
      </c>
      <c r="B298" s="581"/>
      <c r="C298" s="581"/>
      <c r="D298" s="581"/>
      <c r="E298" s="581"/>
      <c r="F298" s="581"/>
      <c r="G298" s="582"/>
    </row>
    <row r="299" spans="1:7">
      <c r="A299" s="250" t="s">
        <v>1749</v>
      </c>
      <c r="C299" s="534">
        <v>1</v>
      </c>
      <c r="E299" s="112">
        <v>2400</v>
      </c>
      <c r="F299" s="562" t="s">
        <v>1750</v>
      </c>
      <c r="G299" s="112"/>
    </row>
    <row r="300" spans="1:7">
      <c r="A300" s="250" t="s">
        <v>1749</v>
      </c>
      <c r="B300" s="534">
        <v>1</v>
      </c>
      <c r="E300" s="112">
        <v>1800</v>
      </c>
      <c r="F300" s="562" t="s">
        <v>1751</v>
      </c>
      <c r="G300" s="112"/>
    </row>
    <row r="301" spans="1:7">
      <c r="A301" s="250" t="s">
        <v>232</v>
      </c>
      <c r="C301" s="534">
        <v>1</v>
      </c>
      <c r="E301" s="112">
        <v>2400</v>
      </c>
      <c r="F301" s="562" t="s">
        <v>1752</v>
      </c>
      <c r="G301" s="112"/>
    </row>
    <row r="302" spans="1:7">
      <c r="A302" s="250" t="s">
        <v>232</v>
      </c>
      <c r="B302" s="534">
        <v>1</v>
      </c>
      <c r="E302" s="112">
        <v>1800</v>
      </c>
      <c r="F302" s="562" t="s">
        <v>1753</v>
      </c>
      <c r="G302" s="112"/>
    </row>
    <row r="303" spans="1:7">
      <c r="A303" s="599">
        <v>43374</v>
      </c>
      <c r="B303" s="581"/>
      <c r="C303" s="581"/>
      <c r="D303" s="581"/>
      <c r="E303" s="581"/>
      <c r="F303" s="581"/>
      <c r="G303" s="582"/>
    </row>
    <row r="304" spans="1:7">
      <c r="A304" s="250" t="s">
        <v>364</v>
      </c>
      <c r="F304" s="562"/>
      <c r="G304" s="112"/>
    </row>
    <row r="305" spans="1:7">
      <c r="A305" s="250" t="s">
        <v>364</v>
      </c>
      <c r="F305" s="562"/>
      <c r="G305" s="112"/>
    </row>
    <row r="306" spans="1:7">
      <c r="A306" s="250" t="s">
        <v>365</v>
      </c>
      <c r="F306" s="562"/>
      <c r="G306" s="112"/>
    </row>
    <row r="307" spans="1:7">
      <c r="A307" s="250" t="s">
        <v>365</v>
      </c>
      <c r="F307" s="562"/>
      <c r="G307" s="112"/>
    </row>
    <row r="308" spans="1:7">
      <c r="A308" s="250" t="s">
        <v>366</v>
      </c>
      <c r="F308" s="562"/>
      <c r="G308" s="112"/>
    </row>
    <row r="309" spans="1:7">
      <c r="A309" s="250" t="s">
        <v>366</v>
      </c>
      <c r="F309" s="562"/>
      <c r="G309" s="112"/>
    </row>
    <row r="310" spans="1:7">
      <c r="A310" s="250" t="s">
        <v>367</v>
      </c>
      <c r="F310" s="562"/>
      <c r="G310" s="112"/>
    </row>
    <row r="311" spans="1:7">
      <c r="A311" s="250" t="s">
        <v>367</v>
      </c>
      <c r="F311" s="562"/>
      <c r="G311" s="112"/>
    </row>
    <row r="312" spans="1:7">
      <c r="A312" s="250" t="s">
        <v>367</v>
      </c>
      <c r="F312" s="562"/>
      <c r="G312" s="112"/>
    </row>
    <row r="313" spans="1:7">
      <c r="A313" s="250" t="s">
        <v>368</v>
      </c>
      <c r="F313" s="562"/>
      <c r="G313" s="112"/>
    </row>
    <row r="314" spans="1:7">
      <c r="A314" s="250" t="s">
        <v>368</v>
      </c>
      <c r="F314" s="562"/>
      <c r="G314" s="112"/>
    </row>
    <row r="315" spans="1:7">
      <c r="A315" s="250" t="s">
        <v>369</v>
      </c>
      <c r="E315" s="112">
        <v>4000</v>
      </c>
      <c r="F315" s="562" t="s">
        <v>1754</v>
      </c>
      <c r="G315" s="112"/>
    </row>
    <row r="316" spans="1:7">
      <c r="A316" s="250" t="s">
        <v>369</v>
      </c>
      <c r="E316" s="112">
        <v>4000</v>
      </c>
      <c r="F316" s="562" t="s">
        <v>1755</v>
      </c>
      <c r="G316" s="112"/>
    </row>
    <row r="317" spans="1:7">
      <c r="A317" s="250" t="s">
        <v>369</v>
      </c>
      <c r="E317" s="112">
        <v>4000</v>
      </c>
      <c r="F317" s="562" t="s">
        <v>1486</v>
      </c>
      <c r="G317" s="112"/>
    </row>
    <row r="318" spans="1:7">
      <c r="A318" s="250" t="s">
        <v>370</v>
      </c>
      <c r="E318" s="112">
        <v>2400</v>
      </c>
      <c r="F318" s="562" t="s">
        <v>1756</v>
      </c>
      <c r="G318" s="112"/>
    </row>
    <row r="319" spans="1:7">
      <c r="A319" s="250" t="s">
        <v>370</v>
      </c>
      <c r="E319" s="112">
        <v>1800</v>
      </c>
      <c r="F319" s="562" t="s">
        <v>1757</v>
      </c>
      <c r="G319" s="112"/>
    </row>
    <row r="320" spans="1:7">
      <c r="A320" s="250" t="s">
        <v>371</v>
      </c>
      <c r="E320" s="112">
        <v>2400</v>
      </c>
      <c r="F320" s="562" t="s">
        <v>1694</v>
      </c>
      <c r="G320" s="112"/>
    </row>
    <row r="321" spans="1:7">
      <c r="A321" s="250" t="s">
        <v>371</v>
      </c>
      <c r="E321" s="112">
        <v>1800</v>
      </c>
      <c r="F321" s="562" t="s">
        <v>1540</v>
      </c>
      <c r="G321" s="112"/>
    </row>
    <row r="322" spans="1:7">
      <c r="A322" s="599">
        <v>43435</v>
      </c>
      <c r="B322" s="581"/>
      <c r="C322" s="581"/>
      <c r="D322" s="581"/>
      <c r="E322" s="581"/>
      <c r="F322" s="581"/>
      <c r="G322" s="582"/>
    </row>
    <row r="323" spans="1:7">
      <c r="A323" s="250" t="s">
        <v>372</v>
      </c>
      <c r="F323" s="562"/>
      <c r="G323" s="112"/>
    </row>
    <row r="324" spans="1:7">
      <c r="A324" s="250" t="s">
        <v>372</v>
      </c>
      <c r="F324" s="562"/>
      <c r="G324" s="112"/>
    </row>
    <row r="325" spans="1:7">
      <c r="A325" s="599">
        <v>43466</v>
      </c>
      <c r="B325" s="581"/>
      <c r="C325" s="581"/>
      <c r="D325" s="581"/>
      <c r="E325" s="581"/>
      <c r="F325" s="581"/>
      <c r="G325" s="582"/>
    </row>
    <row r="326" spans="1:7">
      <c r="A326" s="250" t="s">
        <v>1758</v>
      </c>
      <c r="F326" s="562"/>
      <c r="G326" s="112"/>
    </row>
    <row r="327" spans="1:7">
      <c r="A327" s="250" t="s">
        <v>1758</v>
      </c>
      <c r="F327" s="562"/>
      <c r="G327" s="112"/>
    </row>
    <row r="328" spans="1:7">
      <c r="A328" s="599">
        <v>43497</v>
      </c>
      <c r="B328" s="581"/>
      <c r="C328" s="581"/>
      <c r="D328" s="581"/>
      <c r="E328" s="581"/>
      <c r="F328" s="581"/>
      <c r="G328" s="582"/>
    </row>
    <row r="329" spans="1:7">
      <c r="A329" s="250" t="s">
        <v>375</v>
      </c>
      <c r="F329" s="562"/>
      <c r="G329" s="112"/>
    </row>
    <row r="330" spans="1:7">
      <c r="A330" s="250" t="s">
        <v>375</v>
      </c>
      <c r="F330" s="562"/>
      <c r="G330" s="112"/>
    </row>
    <row r="331" spans="1:7">
      <c r="A331" s="599">
        <v>43709</v>
      </c>
      <c r="B331" s="581"/>
      <c r="C331" s="581"/>
      <c r="D331" s="581"/>
      <c r="E331" s="581"/>
      <c r="F331" s="581"/>
      <c r="G331" s="582"/>
    </row>
    <row r="332" spans="1:7">
      <c r="A332" s="250" t="s">
        <v>392</v>
      </c>
      <c r="F332" s="562"/>
      <c r="G332" s="112"/>
    </row>
    <row r="333" spans="1:7">
      <c r="A333" s="250" t="s">
        <v>392</v>
      </c>
      <c r="F333" s="562"/>
      <c r="G333" s="112"/>
    </row>
    <row r="334" spans="1:7">
      <c r="A334" s="250" t="s">
        <v>394</v>
      </c>
      <c r="F334" s="562"/>
      <c r="G334" s="112"/>
    </row>
    <row r="335" spans="1:7">
      <c r="A335" s="250" t="s">
        <v>394</v>
      </c>
      <c r="F335" s="562"/>
      <c r="G335" s="112"/>
    </row>
    <row r="336" spans="1:7">
      <c r="A336" s="250" t="s">
        <v>395</v>
      </c>
      <c r="F336" s="562"/>
      <c r="G336" s="112"/>
    </row>
    <row r="337" spans="1:7">
      <c r="A337" s="250" t="s">
        <v>395</v>
      </c>
      <c r="F337" s="562"/>
      <c r="G337" s="112"/>
    </row>
    <row r="338" spans="1:7">
      <c r="A338" s="250" t="s">
        <v>396</v>
      </c>
      <c r="E338" s="112">
        <v>1800</v>
      </c>
      <c r="F338" s="562" t="s">
        <v>1759</v>
      </c>
      <c r="G338" s="112"/>
    </row>
    <row r="339" spans="1:7">
      <c r="A339" s="250" t="s">
        <v>396</v>
      </c>
      <c r="E339" s="112">
        <v>2400</v>
      </c>
      <c r="F339" s="562" t="s">
        <v>1760</v>
      </c>
      <c r="G339" s="112"/>
    </row>
    <row r="340" spans="1:7">
      <c r="A340" s="250" t="s">
        <v>399</v>
      </c>
      <c r="C340" s="534">
        <v>1</v>
      </c>
      <c r="E340" s="112">
        <v>2400</v>
      </c>
      <c r="F340" s="562" t="s">
        <v>1761</v>
      </c>
      <c r="G340" s="112"/>
    </row>
    <row r="341" spans="1:7">
      <c r="A341" s="250" t="s">
        <v>399</v>
      </c>
      <c r="B341" s="534">
        <v>1</v>
      </c>
      <c r="E341" s="112">
        <v>2400</v>
      </c>
      <c r="F341" s="562" t="s">
        <v>1762</v>
      </c>
      <c r="G341" s="112"/>
    </row>
    <row r="342" spans="1:7">
      <c r="A342" s="250" t="s">
        <v>400</v>
      </c>
      <c r="B342" s="534">
        <v>1</v>
      </c>
      <c r="E342" s="112">
        <v>1800</v>
      </c>
      <c r="F342" s="562" t="s">
        <v>1763</v>
      </c>
      <c r="G342" s="112"/>
    </row>
    <row r="343" spans="1:7">
      <c r="A343" s="250" t="s">
        <v>400</v>
      </c>
      <c r="C343" s="534">
        <v>1</v>
      </c>
      <c r="E343" s="112">
        <v>2400</v>
      </c>
      <c r="F343" s="562" t="s">
        <v>1764</v>
      </c>
      <c r="G343" s="112"/>
    </row>
    <row r="344" spans="1:7">
      <c r="A344" s="250" t="s">
        <v>397</v>
      </c>
      <c r="F344" s="562"/>
      <c r="G344" s="112"/>
    </row>
    <row r="345" spans="1:7">
      <c r="A345" s="250" t="s">
        <v>397</v>
      </c>
      <c r="F345" s="562"/>
      <c r="G345" s="112"/>
    </row>
    <row r="346" spans="1:7">
      <c r="A346" s="250" t="s">
        <v>398</v>
      </c>
      <c r="F346" s="562"/>
      <c r="G346" s="238"/>
    </row>
    <row r="347" spans="1:7">
      <c r="A347" s="250" t="s">
        <v>398</v>
      </c>
      <c r="F347" s="562"/>
      <c r="G347" s="112"/>
    </row>
    <row r="348" spans="1:7">
      <c r="A348" s="250" t="s">
        <v>401</v>
      </c>
      <c r="E348" s="112">
        <v>2400</v>
      </c>
      <c r="F348" s="562" t="s">
        <v>1765</v>
      </c>
      <c r="G348" s="112"/>
    </row>
    <row r="349" spans="1:7">
      <c r="A349" s="250" t="s">
        <v>401</v>
      </c>
      <c r="E349" s="112">
        <v>1800</v>
      </c>
      <c r="F349" s="562" t="s">
        <v>1766</v>
      </c>
      <c r="G349" s="112"/>
    </row>
    <row r="350" spans="1:7">
      <c r="A350" s="250" t="s">
        <v>402</v>
      </c>
      <c r="F350" s="562"/>
      <c r="G350" s="112"/>
    </row>
    <row r="351" spans="1:7">
      <c r="A351" s="250" t="s">
        <v>402</v>
      </c>
      <c r="F351" s="562"/>
      <c r="G351" s="112"/>
    </row>
    <row r="352" spans="1:7">
      <c r="A352" s="571">
        <v>2020</v>
      </c>
      <c r="B352" s="600"/>
      <c r="C352" s="600"/>
      <c r="D352" s="601"/>
      <c r="E352" s="539"/>
      <c r="F352" s="602"/>
      <c r="G352" s="539"/>
    </row>
    <row r="353" spans="1:8">
      <c r="A353" s="250" t="s">
        <v>411</v>
      </c>
      <c r="C353" s="534">
        <v>1</v>
      </c>
      <c r="E353" s="112">
        <v>2400</v>
      </c>
      <c r="F353" s="562" t="s">
        <v>1761</v>
      </c>
      <c r="G353" s="112"/>
      <c r="H353" t="s">
        <v>1767</v>
      </c>
    </row>
    <row r="354" spans="1:8">
      <c r="A354" s="250" t="s">
        <v>411</v>
      </c>
      <c r="B354" s="534">
        <v>1</v>
      </c>
      <c r="E354" s="112">
        <v>1800</v>
      </c>
      <c r="F354" s="562" t="s">
        <v>1768</v>
      </c>
      <c r="G354" s="112" t="s">
        <v>1769</v>
      </c>
    </row>
    <row r="355" spans="1:8">
      <c r="A355" s="250" t="s">
        <v>421</v>
      </c>
      <c r="B355" s="534">
        <v>1</v>
      </c>
      <c r="E355" s="112">
        <v>1800</v>
      </c>
      <c r="F355" s="562" t="s">
        <v>1770</v>
      </c>
      <c r="G355" s="112" t="s">
        <v>1771</v>
      </c>
      <c r="H355" t="s">
        <v>1772</v>
      </c>
    </row>
    <row r="356" spans="1:8">
      <c r="A356" s="250" t="s">
        <v>421</v>
      </c>
      <c r="C356" s="534">
        <v>1</v>
      </c>
      <c r="E356" s="112">
        <v>2400</v>
      </c>
      <c r="F356" s="562" t="s">
        <v>579</v>
      </c>
      <c r="G356" s="112" t="s">
        <v>1773</v>
      </c>
      <c r="H356" t="s">
        <v>1772</v>
      </c>
    </row>
    <row r="357" spans="1:8">
      <c r="A357" s="250" t="s">
        <v>422</v>
      </c>
      <c r="B357" s="534">
        <v>1</v>
      </c>
      <c r="E357" s="112">
        <v>1800</v>
      </c>
      <c r="F357" s="562" t="s">
        <v>1774</v>
      </c>
      <c r="G357" s="112" t="s">
        <v>1775</v>
      </c>
      <c r="H357" t="s">
        <v>1772</v>
      </c>
    </row>
    <row r="358" spans="1:8">
      <c r="A358" s="250" t="s">
        <v>422</v>
      </c>
      <c r="C358" s="534">
        <v>1</v>
      </c>
      <c r="E358" s="112">
        <v>2400</v>
      </c>
      <c r="F358" s="562" t="s">
        <v>1776</v>
      </c>
      <c r="G358" s="112" t="s">
        <v>1777</v>
      </c>
    </row>
    <row r="359" spans="1:8">
      <c r="A359" s="250" t="s">
        <v>421</v>
      </c>
      <c r="B359" s="534">
        <v>1</v>
      </c>
      <c r="E359" s="112">
        <v>1800</v>
      </c>
      <c r="F359" s="562" t="s">
        <v>1770</v>
      </c>
      <c r="G359" s="112" t="s">
        <v>1778</v>
      </c>
    </row>
    <row r="360" spans="1:8">
      <c r="A360" s="250" t="s">
        <v>1779</v>
      </c>
      <c r="C360" s="534">
        <v>2</v>
      </c>
      <c r="E360" s="112">
        <v>4800</v>
      </c>
      <c r="F360" s="562" t="s">
        <v>579</v>
      </c>
      <c r="G360" s="112" t="s">
        <v>1780</v>
      </c>
    </row>
    <row r="361" spans="1:8">
      <c r="A361" s="250" t="s">
        <v>422</v>
      </c>
      <c r="B361" s="534">
        <v>1</v>
      </c>
      <c r="E361" s="112">
        <v>1800</v>
      </c>
      <c r="F361" s="562" t="s">
        <v>1774</v>
      </c>
      <c r="G361" s="238" t="s">
        <v>1781</v>
      </c>
    </row>
    <row r="362" spans="1:8">
      <c r="A362" s="250" t="s">
        <v>423</v>
      </c>
      <c r="B362" s="534">
        <v>1</v>
      </c>
      <c r="E362" s="112">
        <v>1800</v>
      </c>
      <c r="F362" s="562" t="s">
        <v>1782</v>
      </c>
      <c r="G362" s="112" t="s">
        <v>1783</v>
      </c>
    </row>
    <row r="363" spans="1:8">
      <c r="A363" s="250" t="s">
        <v>427</v>
      </c>
      <c r="B363" s="534">
        <v>1</v>
      </c>
      <c r="E363" s="112">
        <v>2400</v>
      </c>
      <c r="F363" s="562" t="s">
        <v>1784</v>
      </c>
      <c r="G363" s="112" t="s">
        <v>1785</v>
      </c>
    </row>
    <row r="364" spans="1:8">
      <c r="A364" s="250" t="s">
        <v>429</v>
      </c>
      <c r="C364" s="534">
        <v>1</v>
      </c>
      <c r="E364" s="112">
        <v>2400</v>
      </c>
      <c r="F364" s="562" t="s">
        <v>1786</v>
      </c>
      <c r="G364" s="112" t="s">
        <v>1787</v>
      </c>
    </row>
    <row r="365" spans="1:8">
      <c r="A365" s="250" t="s">
        <v>429</v>
      </c>
      <c r="B365" s="534">
        <v>1</v>
      </c>
      <c r="E365" s="112">
        <v>1800</v>
      </c>
      <c r="F365" s="562" t="s">
        <v>1788</v>
      </c>
      <c r="G365" s="112" t="s">
        <v>1789</v>
      </c>
    </row>
    <row r="366" spans="1:8">
      <c r="A366" s="250" t="s">
        <v>431</v>
      </c>
      <c r="B366" s="534">
        <v>1</v>
      </c>
      <c r="E366" s="112">
        <v>1800</v>
      </c>
      <c r="F366" s="562" t="s">
        <v>1790</v>
      </c>
      <c r="G366" s="112" t="s">
        <v>1791</v>
      </c>
    </row>
    <row r="367" spans="1:8">
      <c r="A367" s="250" t="s">
        <v>431</v>
      </c>
      <c r="C367" s="534">
        <v>1</v>
      </c>
      <c r="E367" s="112">
        <v>2400</v>
      </c>
      <c r="F367" s="562" t="s">
        <v>1792</v>
      </c>
      <c r="G367" s="112" t="s">
        <v>1793</v>
      </c>
    </row>
    <row r="368" spans="1:8">
      <c r="A368" s="250" t="s">
        <v>432</v>
      </c>
      <c r="C368" s="534">
        <v>1</v>
      </c>
      <c r="E368" s="112">
        <v>2400</v>
      </c>
      <c r="F368" s="562" t="s">
        <v>121</v>
      </c>
      <c r="G368" s="112" t="s">
        <v>1794</v>
      </c>
    </row>
    <row r="369" spans="1:9">
      <c r="A369" s="250" t="s">
        <v>432</v>
      </c>
      <c r="C369" s="534">
        <v>1</v>
      </c>
      <c r="E369" s="112">
        <v>2400</v>
      </c>
      <c r="F369" s="562" t="s">
        <v>1795</v>
      </c>
      <c r="G369" s="112" t="s">
        <v>1796</v>
      </c>
    </row>
    <row r="370" spans="1:9">
      <c r="A370" s="250" t="s">
        <v>432</v>
      </c>
      <c r="C370" s="534">
        <v>1</v>
      </c>
      <c r="E370" s="112">
        <v>2400</v>
      </c>
      <c r="F370" s="562" t="s">
        <v>1797</v>
      </c>
      <c r="G370" s="112" t="s">
        <v>1798</v>
      </c>
    </row>
    <row r="371" spans="1:9">
      <c r="A371" s="250" t="s">
        <v>442</v>
      </c>
      <c r="C371" s="534">
        <v>1</v>
      </c>
      <c r="E371" s="112">
        <v>2400</v>
      </c>
      <c r="F371" s="562" t="s">
        <v>1764</v>
      </c>
      <c r="G371" s="112" t="s">
        <v>1799</v>
      </c>
    </row>
    <row r="372" spans="1:9">
      <c r="A372" s="603">
        <v>2021</v>
      </c>
      <c r="B372" s="537"/>
      <c r="C372" s="537"/>
      <c r="D372" s="604"/>
      <c r="E372" s="539"/>
      <c r="F372" s="602"/>
      <c r="G372" s="539"/>
    </row>
    <row r="373" spans="1:9">
      <c r="A373" s="250" t="s">
        <v>448</v>
      </c>
      <c r="C373" s="534">
        <v>1</v>
      </c>
      <c r="E373" s="112">
        <v>2400</v>
      </c>
      <c r="F373" s="605" t="s">
        <v>1800</v>
      </c>
      <c r="G373" s="112" t="s">
        <v>1801</v>
      </c>
    </row>
    <row r="374" spans="1:9">
      <c r="A374" s="250" t="s">
        <v>448</v>
      </c>
      <c r="C374" s="534">
        <v>1</v>
      </c>
      <c r="E374" s="112">
        <v>2400</v>
      </c>
      <c r="F374" s="605" t="s">
        <v>1802</v>
      </c>
      <c r="G374" s="112" t="s">
        <v>1803</v>
      </c>
    </row>
    <row r="375" spans="1:9">
      <c r="A375" s="250" t="s">
        <v>450</v>
      </c>
      <c r="B375" s="534">
        <v>1</v>
      </c>
      <c r="E375" s="112">
        <v>1800</v>
      </c>
      <c r="F375" s="562" t="s">
        <v>1804</v>
      </c>
      <c r="G375" s="112" t="s">
        <v>1805</v>
      </c>
    </row>
    <row r="376" spans="1:9">
      <c r="A376" s="250" t="s">
        <v>450</v>
      </c>
      <c r="C376" s="534">
        <v>1</v>
      </c>
      <c r="E376" s="112">
        <v>2400</v>
      </c>
      <c r="F376" s="562" t="s">
        <v>579</v>
      </c>
      <c r="G376" s="112" t="s">
        <v>1806</v>
      </c>
    </row>
    <row r="377" spans="1:9">
      <c r="A377" s="250" t="s">
        <v>449</v>
      </c>
      <c r="B377" s="534">
        <v>1</v>
      </c>
      <c r="E377" s="112">
        <v>1800</v>
      </c>
      <c r="F377" s="562" t="s">
        <v>1807</v>
      </c>
      <c r="G377" s="112" t="s">
        <v>1808</v>
      </c>
    </row>
    <row r="378" spans="1:9">
      <c r="A378" s="250" t="s">
        <v>456</v>
      </c>
      <c r="C378" s="534">
        <v>1</v>
      </c>
      <c r="E378" s="112">
        <v>2400</v>
      </c>
      <c r="F378" s="562" t="s">
        <v>1809</v>
      </c>
      <c r="G378" s="112" t="s">
        <v>1810</v>
      </c>
    </row>
    <row r="379" spans="1:9">
      <c r="A379" s="250" t="s">
        <v>456</v>
      </c>
      <c r="B379" s="534">
        <v>1</v>
      </c>
      <c r="E379" s="112">
        <v>1800</v>
      </c>
      <c r="F379" s="562" t="s">
        <v>1811</v>
      </c>
      <c r="G379" s="112" t="s">
        <v>1812</v>
      </c>
    </row>
    <row r="380" spans="1:9">
      <c r="A380" s="250" t="s">
        <v>459</v>
      </c>
      <c r="B380" s="534">
        <v>1</v>
      </c>
      <c r="E380" s="112">
        <v>1800</v>
      </c>
      <c r="F380" s="562" t="s">
        <v>1813</v>
      </c>
      <c r="G380" s="112" t="s">
        <v>1814</v>
      </c>
      <c r="I380" s="606"/>
    </row>
    <row r="381" spans="1:9">
      <c r="A381" s="250" t="s">
        <v>459</v>
      </c>
      <c r="C381" s="534">
        <v>1</v>
      </c>
      <c r="E381" s="112">
        <v>2400</v>
      </c>
      <c r="F381" s="562" t="s">
        <v>1815</v>
      </c>
      <c r="G381" s="112" t="s">
        <v>1816</v>
      </c>
    </row>
    <row r="382" spans="1:9">
      <c r="A382" s="250" t="s">
        <v>1817</v>
      </c>
      <c r="C382" s="534">
        <v>2</v>
      </c>
      <c r="E382" s="112">
        <v>4800</v>
      </c>
      <c r="F382" s="562" t="s">
        <v>1818</v>
      </c>
      <c r="G382" s="112" t="s">
        <v>1819</v>
      </c>
    </row>
    <row r="383" spans="1:9">
      <c r="A383" s="250" t="s">
        <v>474</v>
      </c>
      <c r="B383" s="534">
        <v>1</v>
      </c>
      <c r="E383" s="112">
        <v>1800</v>
      </c>
      <c r="F383" s="562" t="s">
        <v>1770</v>
      </c>
      <c r="G383" s="112" t="s">
        <v>1820</v>
      </c>
    </row>
    <row r="384" spans="1:9">
      <c r="A384" s="603">
        <v>2022</v>
      </c>
      <c r="B384" s="607"/>
      <c r="C384" s="607"/>
      <c r="D384" s="608"/>
      <c r="E384" s="608"/>
      <c r="F384" s="609"/>
      <c r="G384" s="608"/>
    </row>
    <row r="385" spans="1:7">
      <c r="A385" s="250"/>
      <c r="E385" s="112">
        <f>B385*Цена_за_час[доц]*3+C385*Цена_за_час[проф]*3+D385*Цена_за_час[проф]*5</f>
        <v>0</v>
      </c>
      <c r="F385" s="562"/>
      <c r="G385" s="112"/>
    </row>
    <row r="386" spans="1:7">
      <c r="A386" s="250"/>
      <c r="E386" s="112">
        <f>B386*Цена_за_час[доц]*3+C386*Цена_за_час[проф]*3+D386*Цена_за_час[проф]*5</f>
        <v>0</v>
      </c>
      <c r="F386" s="562"/>
      <c r="G386" s="112"/>
    </row>
    <row r="387" spans="1:7">
      <c r="A387" s="250"/>
      <c r="E387" s="112">
        <f>B387*Цена_за_час[доц]*3+C387*Цена_за_час[проф]*3+D387*Цена_за_час[проф]*5</f>
        <v>0</v>
      </c>
      <c r="F387" s="562"/>
      <c r="G387" s="112"/>
    </row>
    <row r="388" spans="1:7">
      <c r="A388" s="250"/>
      <c r="E388" s="112">
        <f>B388*Цена_за_час[доц]*3+C388*Цена_за_час[проф]*3+D388*Цена_за_час[проф]*5</f>
        <v>0</v>
      </c>
      <c r="F388" s="562"/>
      <c r="G388" s="112"/>
    </row>
    <row r="389" spans="1:7">
      <c r="A389" s="250"/>
      <c r="E389" s="112">
        <f>B389*Цена_за_час[доц]*3+C389*Цена_за_час[проф]*3+D389*Цена_за_час[проф]*5</f>
        <v>0</v>
      </c>
      <c r="F389" s="562"/>
      <c r="G389" s="112"/>
    </row>
    <row r="390" spans="1:7">
      <c r="A390" s="250"/>
      <c r="E390" s="112">
        <f>B390*Цена_за_час[доц]*3+C390*Цена_за_час[проф]*3+D390*Цена_за_час[проф]*5</f>
        <v>0</v>
      </c>
      <c r="F390" s="562"/>
      <c r="G390" s="112"/>
    </row>
    <row r="391" spans="1:7">
      <c r="A391" s="250"/>
      <c r="E391" s="112">
        <f>B391*Цена_за_час[доц]*3+C391*Цена_за_час[проф]*3+D391*Цена_за_час[проф]*5</f>
        <v>0</v>
      </c>
      <c r="F391" s="562"/>
      <c r="G391" s="112"/>
    </row>
    <row r="392" spans="1:7">
      <c r="A392" s="250"/>
      <c r="E392" s="112">
        <f>B392*Цена_за_час[доц]*3+C392*Цена_за_час[проф]*3+D392*Цена_за_час[проф]*5</f>
        <v>0</v>
      </c>
      <c r="F392" s="562"/>
      <c r="G392" s="112"/>
    </row>
    <row r="393" spans="1:7">
      <c r="A393" s="250"/>
      <c r="E393" s="112">
        <f>B393*Цена_за_час[доц]*3+C393*Цена_за_час[проф]*3+D393*Цена_за_час[проф]*5</f>
        <v>0</v>
      </c>
      <c r="F393" s="562"/>
      <c r="G393" s="112"/>
    </row>
    <row r="394" spans="1:7">
      <c r="A394" s="250"/>
      <c r="E394" s="112">
        <f>B394*Цена_за_час[доц]*3+C394*Цена_за_час[проф]*3+D394*Цена_за_час[проф]*5</f>
        <v>0</v>
      </c>
      <c r="F394" s="562"/>
      <c r="G394" s="112"/>
    </row>
    <row r="395" spans="1:7">
      <c r="A395" s="250"/>
      <c r="E395" s="112">
        <f>B395*Цена_за_час[доц]*3+C395*Цена_за_час[проф]*3+D395*Цена_за_час[проф]*5</f>
        <v>0</v>
      </c>
      <c r="F395" s="562"/>
      <c r="G395" s="112"/>
    </row>
    <row r="396" spans="1:7">
      <c r="A396" s="250"/>
      <c r="E396" s="112">
        <f>B396*Цена_за_час[доц]*3+C396*Цена_за_час[проф]*3+D396*Цена_за_час[проф]*5</f>
        <v>0</v>
      </c>
      <c r="F396" s="562"/>
      <c r="G396" s="112"/>
    </row>
    <row r="397" spans="1:7">
      <c r="A397" s="250"/>
      <c r="E397" s="112">
        <f>B397*Цена_за_час[доц]*3+C397*Цена_за_час[проф]*3+D397*Цена_за_час[проф]*5</f>
        <v>0</v>
      </c>
      <c r="F397" s="562"/>
      <c r="G397" s="112"/>
    </row>
    <row r="398" spans="1:7">
      <c r="A398" s="250"/>
      <c r="E398" s="112">
        <f>B398*Цена_за_час[доц]*3+C398*Цена_за_час[проф]*3+D398*Цена_за_час[проф]*5</f>
        <v>0</v>
      </c>
      <c r="F398" s="562"/>
      <c r="G398" s="112"/>
    </row>
    <row r="399" spans="1:7">
      <c r="A399" s="250"/>
      <c r="E399" s="112">
        <f>B399*Цена_за_час[доц]*3+C399*Цена_за_час[проф]*3+D399*Цена_за_час[проф]*5</f>
        <v>0</v>
      </c>
      <c r="F399" s="562"/>
      <c r="G399" s="112"/>
    </row>
    <row r="400" spans="1:7">
      <c r="A400" s="250"/>
      <c r="E400" s="112">
        <f>B400*Цена_за_час[доц]*3+C400*Цена_за_час[проф]*3+D400*Цена_за_час[проф]*5</f>
        <v>0</v>
      </c>
      <c r="F400" s="562"/>
      <c r="G400" s="112"/>
    </row>
    <row r="401" spans="1:7">
      <c r="A401" s="250"/>
      <c r="E401" s="112">
        <f>B401*Цена_за_час[доц]*3+C401*Цена_за_час[проф]*3+D401*Цена_за_час[проф]*5</f>
        <v>0</v>
      </c>
      <c r="F401" s="562"/>
      <c r="G401" s="112"/>
    </row>
    <row r="402" spans="1:7">
      <c r="A402" s="250"/>
      <c r="E402" s="112">
        <f>B402*Цена_за_час[доц]*3+C402*Цена_за_час[проф]*3+D402*Цена_за_час[проф]*5</f>
        <v>0</v>
      </c>
      <c r="F402" s="562"/>
      <c r="G402" s="112"/>
    </row>
    <row r="403" spans="1:7">
      <c r="A403" s="250"/>
      <c r="E403" s="112">
        <f>B403*Цена_за_час[доц]*3+C403*Цена_за_час[проф]*3+D403*Цена_за_час[проф]*5</f>
        <v>0</v>
      </c>
      <c r="F403" s="562"/>
      <c r="G403" s="112"/>
    </row>
    <row r="404" spans="1:7">
      <c r="A404" s="250"/>
      <c r="E404" s="112">
        <f>B404*Цена_за_час[доц]*3+C404*Цена_за_час[проф]*3+D404*Цена_за_час[проф]*5</f>
        <v>0</v>
      </c>
      <c r="F404" s="562"/>
      <c r="G404" s="112"/>
    </row>
    <row r="405" spans="1:7">
      <c r="A405" s="250"/>
      <c r="E405" s="112">
        <f>B405*Цена_за_час[доц]*3+C405*Цена_за_час[проф]*3+D405*Цена_за_час[проф]*5</f>
        <v>0</v>
      </c>
      <c r="F405" s="562"/>
      <c r="G405" s="112"/>
    </row>
    <row r="406" spans="1:7">
      <c r="A406" s="250"/>
      <c r="E406" s="112">
        <f>B406*Цена_за_час[доц]*3+C406*Цена_за_час[проф]*3+D406*Цена_за_час[проф]*5</f>
        <v>0</v>
      </c>
      <c r="F406" s="562"/>
      <c r="G406" s="112"/>
    </row>
    <row r="407" spans="1:7">
      <c r="A407" s="250"/>
      <c r="E407" s="112">
        <f>B407*Цена_за_час[доц]*3+C407*Цена_за_час[проф]*3+D407*Цена_за_час[проф]*5</f>
        <v>0</v>
      </c>
      <c r="F407" s="562"/>
      <c r="G407" s="112"/>
    </row>
    <row r="408" spans="1:7">
      <c r="A408" s="250"/>
      <c r="E408" s="112">
        <f>B408*Цена_за_час[доц]*3+C408*Цена_за_час[проф]*3+D408*Цена_за_час[проф]*5</f>
        <v>0</v>
      </c>
      <c r="F408" s="562"/>
      <c r="G408" s="112"/>
    </row>
    <row r="409" spans="1:7">
      <c r="A409" s="250"/>
      <c r="E409" s="112">
        <f>B409*Цена_за_час[доц]*3+C409*Цена_за_час[проф]*3+D409*Цена_за_час[проф]*5</f>
        <v>0</v>
      </c>
      <c r="F409" s="562"/>
      <c r="G409" s="112"/>
    </row>
    <row r="410" spans="1:7">
      <c r="A410" s="250"/>
      <c r="E410" s="112">
        <f>B410*Цена_за_час[доц]*3+C410*Цена_за_час[проф]*3+D410*Цена_за_час[проф]*5</f>
        <v>0</v>
      </c>
      <c r="F410" s="562"/>
      <c r="G410" s="112"/>
    </row>
    <row r="411" spans="1:7">
      <c r="A411" s="250"/>
      <c r="E411" s="112">
        <f>B411*Цена_за_час[доц]*3+C411*Цена_за_час[проф]*3+D411*Цена_за_час[проф]*5</f>
        <v>0</v>
      </c>
      <c r="F411" s="562"/>
      <c r="G411" s="112"/>
    </row>
    <row r="412" spans="1:7">
      <c r="A412" s="250"/>
      <c r="E412" s="112">
        <f>B412*Цена_за_час[доц]*3+C412*Цена_за_час[проф]*3+D412*Цена_за_час[проф]*5</f>
        <v>0</v>
      </c>
      <c r="F412" s="562"/>
      <c r="G412" s="112"/>
    </row>
    <row r="413" spans="1:7">
      <c r="A413" s="250"/>
      <c r="E413" s="112">
        <f>B413*Цена_за_час[доц]*3+C413*Цена_за_час[проф]*3+D413*Цена_за_час[проф]*5</f>
        <v>0</v>
      </c>
      <c r="F413" s="562"/>
      <c r="G413" s="112"/>
    </row>
    <row r="414" spans="1:7">
      <c r="A414" s="250"/>
      <c r="E414" s="112">
        <f>B414*Цена_за_час[доц]*3+C414*Цена_за_час[проф]*3+D414*Цена_за_час[проф]*5</f>
        <v>0</v>
      </c>
      <c r="F414" s="562"/>
      <c r="G414" s="112"/>
    </row>
    <row r="415" spans="1:7">
      <c r="A415" s="250"/>
      <c r="E415" s="112">
        <f>B415*Цена_за_час[доц]*3+C415*Цена_за_час[проф]*3+D415*Цена_за_час[проф]*5</f>
        <v>0</v>
      </c>
      <c r="F415" s="562"/>
      <c r="G415" s="112"/>
    </row>
    <row r="416" spans="1:7">
      <c r="A416" s="250"/>
      <c r="E416" s="112">
        <f>B416*Цена_за_час[доц]*3+C416*Цена_за_час[проф]*3+D416*Цена_за_час[проф]*5</f>
        <v>0</v>
      </c>
      <c r="F416" s="562"/>
      <c r="G416" s="112"/>
    </row>
    <row r="417" spans="1:7">
      <c r="A417" s="250"/>
      <c r="E417" s="112">
        <f>B417*Цена_за_час[доц]*3+C417*Цена_за_час[проф]*3+D417*Цена_за_час[проф]*5</f>
        <v>0</v>
      </c>
      <c r="F417" s="562"/>
      <c r="G417" s="112"/>
    </row>
    <row r="418" spans="1:7">
      <c r="A418" s="250"/>
      <c r="E418" s="112">
        <f>B418*Цена_за_час[доц]*3+C418*Цена_за_час[проф]*3+D418*Цена_за_час[проф]*5</f>
        <v>0</v>
      </c>
      <c r="F418" s="562"/>
      <c r="G418" s="112"/>
    </row>
    <row r="419" spans="1:7">
      <c r="A419" s="250"/>
      <c r="E419" s="112">
        <f>B419*Цена_за_час[доц]*3+C419*Цена_за_час[проф]*3+D419*Цена_за_час[проф]*5</f>
        <v>0</v>
      </c>
      <c r="F419" s="562"/>
      <c r="G419" s="112"/>
    </row>
    <row r="420" spans="1:7">
      <c r="A420" s="250"/>
      <c r="E420" s="112">
        <f>B420*Цена_за_час[доц]*3+C420*Цена_за_час[проф]*3+D420*Цена_за_час[проф]*5</f>
        <v>0</v>
      </c>
      <c r="F420" s="562"/>
      <c r="G420" s="112"/>
    </row>
    <row r="421" spans="1:7">
      <c r="A421" s="250"/>
      <c r="E421" s="112">
        <f>B421*Цена_за_час[доц]*3+C421*Цена_за_час[проф]*3+D421*Цена_за_час[проф]*5</f>
        <v>0</v>
      </c>
      <c r="F421" s="562"/>
      <c r="G421" s="112"/>
    </row>
    <row r="422" spans="1:7">
      <c r="A422" s="250"/>
      <c r="E422" s="112">
        <f>B422*Цена_за_час[доц]*3+C422*Цена_за_час[проф]*3+D422*Цена_за_час[проф]*5</f>
        <v>0</v>
      </c>
      <c r="F422" s="562"/>
      <c r="G422" s="112"/>
    </row>
    <row r="423" spans="1:7">
      <c r="A423" s="250"/>
      <c r="E423" s="112">
        <f>B423*Цена_за_час[доц]*3+C423*Цена_за_час[проф]*3+D423*Цена_за_час[проф]*5</f>
        <v>0</v>
      </c>
      <c r="F423" s="562"/>
      <c r="G423" s="112"/>
    </row>
    <row r="424" spans="1:7">
      <c r="A424" s="250"/>
      <c r="E424" s="112">
        <f>B424*Цена_за_час[доц]*3+C424*Цена_за_час[проф]*3+D424*Цена_за_час[проф]*5</f>
        <v>0</v>
      </c>
      <c r="F424" s="562"/>
      <c r="G424" s="112"/>
    </row>
    <row r="425" spans="1:7">
      <c r="A425" s="250"/>
      <c r="E425" s="112">
        <f>B425*Цена_за_час[доц]*3+C425*Цена_за_час[проф]*3+D425*Цена_за_час[проф]*5</f>
        <v>0</v>
      </c>
      <c r="F425" s="562"/>
      <c r="G425" s="112"/>
    </row>
    <row r="426" spans="1:7">
      <c r="A426" s="250"/>
      <c r="E426" s="112">
        <f>B426*Цена_за_час[доц]*3+C426*Цена_за_час[проф]*3+D426*Цена_за_час[проф]*5</f>
        <v>0</v>
      </c>
      <c r="F426" s="562"/>
      <c r="G426" s="112"/>
    </row>
    <row r="427" spans="1:7">
      <c r="A427" s="250"/>
      <c r="E427" s="112">
        <f>B427*Цена_за_час[доц]*3+C427*Цена_за_час[проф]*3+D427*Цена_за_час[проф]*5</f>
        <v>0</v>
      </c>
      <c r="F427" s="562"/>
      <c r="G427" s="112"/>
    </row>
    <row r="428" spans="1:7">
      <c r="A428" s="250"/>
      <c r="E428" s="112">
        <f>B428*Цена_за_час[доц]*3+C428*Цена_за_час[проф]*3+D428*Цена_за_час[проф]*5</f>
        <v>0</v>
      </c>
      <c r="F428" s="562"/>
      <c r="G428" s="112"/>
    </row>
    <row r="429" spans="1:7">
      <c r="A429" s="250"/>
      <c r="E429" s="112">
        <f>B429*Цена_за_час[доц]*3+C429*Цена_за_час[проф]*3+D429*Цена_за_час[проф]*5</f>
        <v>0</v>
      </c>
      <c r="F429" s="562"/>
      <c r="G429" s="112"/>
    </row>
    <row r="430" spans="1:7">
      <c r="A430" s="250"/>
      <c r="E430" s="112">
        <f>B430*Цена_за_час[доц]*3+C430*Цена_за_час[проф]*3+D430*Цена_за_час[проф]*5</f>
        <v>0</v>
      </c>
      <c r="F430" s="562"/>
      <c r="G430" s="112"/>
    </row>
    <row r="431" spans="1:7">
      <c r="A431" s="250"/>
      <c r="E431" s="112">
        <f>B431*Цена_за_час[доц]*3+C431*Цена_за_час[проф]*3+D431*Цена_за_час[проф]*5</f>
        <v>0</v>
      </c>
      <c r="F431" s="562"/>
      <c r="G431" s="112"/>
    </row>
    <row r="432" spans="1:7">
      <c r="A432" s="250"/>
      <c r="E432" s="112">
        <f>B432*Цена_за_час[доц]*3+C432*Цена_за_час[проф]*3+D432*Цена_за_час[проф]*5</f>
        <v>0</v>
      </c>
      <c r="F432" s="562"/>
      <c r="G432" s="112"/>
    </row>
    <row r="433" spans="1:7">
      <c r="A433" s="250"/>
      <c r="E433" s="112">
        <f>B433*Цена_за_час[доц]*3+C433*Цена_за_час[проф]*3+D433*Цена_за_час[проф]*5</f>
        <v>0</v>
      </c>
      <c r="F433" s="562"/>
      <c r="G433" s="112"/>
    </row>
    <row r="434" spans="1:7">
      <c r="A434" s="250"/>
      <c r="E434" s="112">
        <f>B434*Цена_за_час[доц]*3+C434*Цена_за_час[проф]*3+D434*Цена_за_час[проф]*5</f>
        <v>0</v>
      </c>
      <c r="F434" s="562"/>
      <c r="G434" s="112"/>
    </row>
    <row r="435" spans="1:7">
      <c r="A435" s="250"/>
      <c r="E435" s="112">
        <f>B435*Цена_за_час[доц]*3+C435*Цена_за_час[проф]*3+D435*Цена_за_час[проф]*5</f>
        <v>0</v>
      </c>
      <c r="F435" s="562"/>
      <c r="G435" s="112"/>
    </row>
    <row r="436" spans="1:7">
      <c r="A436" s="250"/>
      <c r="E436" s="112">
        <f>B436*Цена_за_час[доц]*3+C436*Цена_за_час[проф]*3+D436*Цена_за_час[проф]*5</f>
        <v>0</v>
      </c>
      <c r="F436" s="562"/>
      <c r="G436" s="112"/>
    </row>
    <row r="437" spans="1:7">
      <c r="A437" s="250"/>
      <c r="E437" s="112">
        <f>B437*Цена_за_час[доц]*3+C437*Цена_за_час[проф]*3+D437*Цена_за_час[проф]*5</f>
        <v>0</v>
      </c>
      <c r="F437" s="562"/>
      <c r="G437" s="112"/>
    </row>
    <row r="438" spans="1:7">
      <c r="A438" s="250"/>
      <c r="E438" s="112">
        <f>B438*Цена_за_час[доц]*3+C438*Цена_за_час[проф]*3+D438*Цена_за_час[проф]*5</f>
        <v>0</v>
      </c>
      <c r="F438" s="562"/>
      <c r="G438" s="112"/>
    </row>
    <row r="439" spans="1:7">
      <c r="A439" s="250"/>
      <c r="E439" s="112">
        <f>B439*Цена_за_час[доц]*3+C439*Цена_за_час[проф]*3+D439*Цена_за_час[проф]*5</f>
        <v>0</v>
      </c>
      <c r="F439" s="562"/>
      <c r="G439" s="112"/>
    </row>
    <row r="440" spans="1:7">
      <c r="A440" s="250"/>
      <c r="E440" s="112">
        <f>B440*Цена_за_час[доц]*3+C440*Цена_за_час[проф]*3+D440*Цена_за_час[проф]*5</f>
        <v>0</v>
      </c>
      <c r="F440" s="562"/>
      <c r="G440" s="112"/>
    </row>
    <row r="441" spans="1:7">
      <c r="A441" s="250"/>
      <c r="E441" s="112">
        <f>B441*Цена_за_час[доц]*3+C441*Цена_за_час[проф]*3+D441*Цена_за_час[проф]*5</f>
        <v>0</v>
      </c>
      <c r="F441" s="562"/>
      <c r="G441" s="112"/>
    </row>
    <row r="442" spans="1:7">
      <c r="A442" s="250"/>
      <c r="E442" s="112">
        <f>B442*Цена_за_час[доц]*3+C442*Цена_за_час[проф]*3+D442*Цена_за_час[проф]*5</f>
        <v>0</v>
      </c>
      <c r="F442" s="562"/>
      <c r="G442" s="112"/>
    </row>
    <row r="443" spans="1:7">
      <c r="A443" s="250"/>
      <c r="E443" s="112">
        <f>B443*Цена_за_час[доц]*3+C443*Цена_за_час[проф]*3+D443*Цена_за_час[проф]*5</f>
        <v>0</v>
      </c>
      <c r="F443" s="562"/>
      <c r="G443" s="112"/>
    </row>
    <row r="444" spans="1:7">
      <c r="F444" s="562"/>
      <c r="G444" s="112"/>
    </row>
    <row r="445" spans="1:7">
      <c r="F445" s="562"/>
      <c r="G445" s="112"/>
    </row>
    <row r="446" spans="1:7">
      <c r="F446" s="562"/>
      <c r="G446" s="112"/>
    </row>
    <row r="447" spans="1:7">
      <c r="F447" s="562"/>
      <c r="G447" s="112"/>
    </row>
    <row r="448" spans="1:7">
      <c r="F448" s="562"/>
      <c r="G448" s="112"/>
    </row>
    <row r="449" spans="6:7">
      <c r="F449" s="562"/>
      <c r="G449" s="112"/>
    </row>
    <row r="450" spans="6:7">
      <c r="F450" s="562"/>
      <c r="G450" s="112"/>
    </row>
    <row r="451" spans="6:7">
      <c r="F451" s="562"/>
      <c r="G451" s="112"/>
    </row>
    <row r="452" spans="6:7">
      <c r="F452" s="562"/>
      <c r="G452" s="112"/>
    </row>
    <row r="453" spans="6:7">
      <c r="F453" s="562"/>
      <c r="G453" s="112"/>
    </row>
    <row r="454" spans="6:7">
      <c r="F454" s="562"/>
      <c r="G454" s="112"/>
    </row>
    <row r="455" spans="6:7">
      <c r="F455" s="562"/>
      <c r="G455" s="112"/>
    </row>
    <row r="456" spans="6:7">
      <c r="F456" s="562"/>
      <c r="G456" s="112"/>
    </row>
    <row r="457" spans="6:7">
      <c r="F457" s="562"/>
      <c r="G457" s="112"/>
    </row>
    <row r="458" spans="6:7">
      <c r="F458" s="562"/>
      <c r="G458" s="112"/>
    </row>
    <row r="459" spans="6:7">
      <c r="F459" s="562"/>
      <c r="G459" s="112"/>
    </row>
    <row r="460" spans="6:7">
      <c r="F460" s="562"/>
      <c r="G460" s="112"/>
    </row>
    <row r="461" spans="6:7">
      <c r="F461" s="562"/>
      <c r="G461" s="112"/>
    </row>
    <row r="462" spans="6:7">
      <c r="F462" s="562"/>
      <c r="G462" s="112"/>
    </row>
    <row r="463" spans="6:7">
      <c r="F463" s="562"/>
      <c r="G463" s="112"/>
    </row>
    <row r="464" spans="6:7">
      <c r="F464" s="562"/>
      <c r="G464" s="112"/>
    </row>
    <row r="465" spans="6:7">
      <c r="F465" s="562"/>
      <c r="G465" s="112"/>
    </row>
    <row r="466" spans="6:7">
      <c r="F466" s="562"/>
      <c r="G466" s="112"/>
    </row>
    <row r="467" spans="6:7">
      <c r="F467" s="562"/>
      <c r="G467" s="112"/>
    </row>
    <row r="468" spans="6:7">
      <c r="F468" s="562"/>
      <c r="G468" s="112"/>
    </row>
    <row r="469" spans="6:7">
      <c r="F469" s="562"/>
      <c r="G469" s="112"/>
    </row>
    <row r="470" spans="6:7">
      <c r="F470" s="562"/>
      <c r="G470" s="112"/>
    </row>
    <row r="471" spans="6:7">
      <c r="F471" s="562"/>
      <c r="G471" s="112"/>
    </row>
    <row r="472" spans="6:7">
      <c r="F472" s="562"/>
      <c r="G472" s="112"/>
    </row>
    <row r="473" spans="6:7">
      <c r="F473" s="562"/>
      <c r="G473" s="112"/>
    </row>
    <row r="474" spans="6:7">
      <c r="F474" s="562"/>
      <c r="G474" s="112"/>
    </row>
    <row r="475" spans="6:7">
      <c r="F475" s="562"/>
      <c r="G475" s="112"/>
    </row>
    <row r="476" spans="6:7">
      <c r="F476" s="562"/>
      <c r="G476" s="112"/>
    </row>
    <row r="477" spans="6:7">
      <c r="F477" s="562"/>
      <c r="G477" s="112"/>
    </row>
    <row r="478" spans="6:7">
      <c r="F478" s="562"/>
      <c r="G478" s="112"/>
    </row>
    <row r="479" spans="6:7">
      <c r="F479" s="562"/>
      <c r="G479" s="112"/>
    </row>
    <row r="480" spans="6:7">
      <c r="F480" s="562"/>
      <c r="G480" s="112"/>
    </row>
    <row r="481" spans="6:7">
      <c r="F481" s="562"/>
      <c r="G481" s="112"/>
    </row>
    <row r="482" spans="6:7">
      <c r="F482" s="562"/>
      <c r="G482" s="112"/>
    </row>
    <row r="483" spans="6:7">
      <c r="F483" s="562"/>
    </row>
    <row r="484" spans="6:7">
      <c r="F484" s="562"/>
    </row>
    <row r="485" spans="6:7">
      <c r="F485" s="562"/>
    </row>
    <row r="486" spans="6:7">
      <c r="F486" s="562"/>
    </row>
    <row r="487" spans="6:7">
      <c r="F487" s="562"/>
    </row>
    <row r="488" spans="6:7">
      <c r="F488" s="562"/>
    </row>
    <row r="489" spans="6:7">
      <c r="F489" s="562"/>
    </row>
    <row r="490" spans="6:7">
      <c r="F490" s="562"/>
    </row>
    <row r="491" spans="6:7">
      <c r="F491" s="562"/>
    </row>
    <row r="492" spans="6:7">
      <c r="F492" s="562"/>
    </row>
    <row r="493" spans="6:7">
      <c r="F493" s="562"/>
    </row>
    <row r="494" spans="6:7">
      <c r="F494" s="562"/>
    </row>
    <row r="495" spans="6:7">
      <c r="F495" s="562"/>
    </row>
    <row r="496" spans="6:7">
      <c r="F496" s="562"/>
    </row>
    <row r="497" spans="6:6">
      <c r="F497" s="562"/>
    </row>
    <row r="498" spans="6:6">
      <c r="F498" s="562"/>
    </row>
    <row r="499" spans="6:6">
      <c r="F499" s="562"/>
    </row>
    <row r="500" spans="6:6">
      <c r="F500" s="562"/>
    </row>
    <row r="501" spans="6:6">
      <c r="F501" s="562"/>
    </row>
    <row r="502" spans="6:6">
      <c r="F502" s="562"/>
    </row>
    <row r="503" spans="6:6">
      <c r="F503" s="562"/>
    </row>
    <row r="504" spans="6:6">
      <c r="F504" s="562"/>
    </row>
    <row r="505" spans="6:6">
      <c r="F505" s="562"/>
    </row>
    <row r="506" spans="6:6">
      <c r="F506" s="562"/>
    </row>
    <row r="507" spans="6:6">
      <c r="F507" s="562"/>
    </row>
    <row r="508" spans="6:6">
      <c r="F508" s="562"/>
    </row>
    <row r="509" spans="6:6">
      <c r="F509" s="562"/>
    </row>
    <row r="510" spans="6:6">
      <c r="F510" s="562"/>
    </row>
    <row r="511" spans="6:6">
      <c r="F511" s="562"/>
    </row>
    <row r="512" spans="6:6">
      <c r="F512" s="562"/>
    </row>
    <row r="513" spans="6:6">
      <c r="F513" s="562"/>
    </row>
    <row r="514" spans="6:6">
      <c r="F514" s="562"/>
    </row>
    <row r="515" spans="6:6">
      <c r="F515" s="562"/>
    </row>
    <row r="516" spans="6:6">
      <c r="F516" s="562"/>
    </row>
    <row r="517" spans="6:6">
      <c r="F517" s="562"/>
    </row>
    <row r="518" spans="6:6">
      <c r="F518" s="562"/>
    </row>
    <row r="519" spans="6:6">
      <c r="F519" s="562"/>
    </row>
    <row r="520" spans="6:6">
      <c r="F520" s="562"/>
    </row>
    <row r="521" spans="6:6">
      <c r="F521" s="562"/>
    </row>
    <row r="522" spans="6:6">
      <c r="F522" s="562"/>
    </row>
    <row r="523" spans="6:6">
      <c r="F523" s="562"/>
    </row>
    <row r="524" spans="6:6">
      <c r="F524" s="562"/>
    </row>
    <row r="525" spans="6:6">
      <c r="F525" s="562"/>
    </row>
    <row r="526" spans="6:6">
      <c r="F526" s="562"/>
    </row>
    <row r="527" spans="6:6">
      <c r="F527" s="562"/>
    </row>
    <row r="528" spans="6:6">
      <c r="F528" s="562"/>
    </row>
    <row r="529" spans="6:6">
      <c r="F529" s="562"/>
    </row>
    <row r="530" spans="6:6">
      <c r="F530" s="562"/>
    </row>
    <row r="531" spans="6:6">
      <c r="F531" s="562"/>
    </row>
    <row r="532" spans="6:6">
      <c r="F532" s="562"/>
    </row>
    <row r="533" spans="6:6">
      <c r="F533" s="562"/>
    </row>
    <row r="534" spans="6:6">
      <c r="F534" s="562"/>
    </row>
    <row r="535" spans="6:6">
      <c r="F535" s="562"/>
    </row>
    <row r="536" spans="6:6">
      <c r="F536" s="562"/>
    </row>
    <row r="537" spans="6:6">
      <c r="F537" s="562"/>
    </row>
    <row r="538" spans="6:6">
      <c r="F538" s="562"/>
    </row>
    <row r="539" spans="6:6">
      <c r="F539" s="562"/>
    </row>
    <row r="540" spans="6:6">
      <c r="F540" s="562"/>
    </row>
    <row r="541" spans="6:6">
      <c r="F541" s="562"/>
    </row>
    <row r="542" spans="6:6">
      <c r="F542" s="562"/>
    </row>
    <row r="543" spans="6:6">
      <c r="F543" s="562"/>
    </row>
    <row r="544" spans="6:6">
      <c r="F544" s="562"/>
    </row>
    <row r="545" spans="6:6">
      <c r="F545" s="562"/>
    </row>
    <row r="546" spans="6:6">
      <c r="F546" s="562"/>
    </row>
    <row r="547" spans="6:6">
      <c r="F547" s="562"/>
    </row>
    <row r="548" spans="6:6">
      <c r="F548" s="562"/>
    </row>
    <row r="549" spans="6:6">
      <c r="F549" s="562"/>
    </row>
    <row r="550" spans="6:6">
      <c r="F550" s="562"/>
    </row>
    <row r="551" spans="6:6">
      <c r="F551" s="562"/>
    </row>
    <row r="552" spans="6:6">
      <c r="F552" s="562"/>
    </row>
    <row r="553" spans="6:6">
      <c r="F553" s="562"/>
    </row>
    <row r="554" spans="6:6">
      <c r="F554" s="562"/>
    </row>
    <row r="555" spans="6:6">
      <c r="F555" s="562"/>
    </row>
    <row r="556" spans="6:6">
      <c r="F556" s="562"/>
    </row>
    <row r="557" spans="6:6">
      <c r="F557" s="562"/>
    </row>
    <row r="558" spans="6:6">
      <c r="F558" s="562"/>
    </row>
    <row r="559" spans="6:6">
      <c r="F559" s="562"/>
    </row>
    <row r="560" spans="6:6">
      <c r="F560" s="562"/>
    </row>
    <row r="561" spans="6:6">
      <c r="F561" s="562"/>
    </row>
    <row r="562" spans="6:6">
      <c r="F562" s="562"/>
    </row>
    <row r="563" spans="6:6">
      <c r="F563" s="562"/>
    </row>
    <row r="564" spans="6:6">
      <c r="F564" s="562"/>
    </row>
    <row r="565" spans="6:6">
      <c r="F565" s="562"/>
    </row>
    <row r="566" spans="6:6">
      <c r="F566" s="562"/>
    </row>
    <row r="567" spans="6:6">
      <c r="F567" s="562"/>
    </row>
    <row r="568" spans="6:6">
      <c r="F568" s="562"/>
    </row>
    <row r="569" spans="6:6">
      <c r="F569" s="562"/>
    </row>
    <row r="570" spans="6:6">
      <c r="F570" s="562"/>
    </row>
    <row r="571" spans="6:6">
      <c r="F571" s="562"/>
    </row>
    <row r="572" spans="6:6">
      <c r="F572" s="562"/>
    </row>
    <row r="573" spans="6:6">
      <c r="F573" s="562"/>
    </row>
    <row r="574" spans="6:6">
      <c r="F574" s="562"/>
    </row>
    <row r="575" spans="6:6">
      <c r="F575" s="562"/>
    </row>
    <row r="576" spans="6:6">
      <c r="F576" s="562"/>
    </row>
    <row r="577" spans="6:6">
      <c r="F577" s="562"/>
    </row>
    <row r="578" spans="6:6">
      <c r="F578" s="562"/>
    </row>
    <row r="579" spans="6:6">
      <c r="F579" s="562"/>
    </row>
    <row r="580" spans="6:6">
      <c r="F580" s="562"/>
    </row>
    <row r="581" spans="6:6">
      <c r="F581" s="562"/>
    </row>
    <row r="582" spans="6:6">
      <c r="F582" s="562"/>
    </row>
    <row r="583" spans="6:6">
      <c r="F583" s="562"/>
    </row>
    <row r="584" spans="6:6">
      <c r="F584" s="562"/>
    </row>
    <row r="585" spans="6:6">
      <c r="F585" s="562"/>
    </row>
    <row r="586" spans="6:6">
      <c r="F586" s="562"/>
    </row>
    <row r="587" spans="6:6">
      <c r="F587" s="562"/>
    </row>
    <row r="588" spans="6:6">
      <c r="F588" s="562"/>
    </row>
    <row r="589" spans="6:6">
      <c r="F589" s="562"/>
    </row>
    <row r="590" spans="6:6">
      <c r="F590" s="562"/>
    </row>
    <row r="591" spans="6:6">
      <c r="F591" s="562"/>
    </row>
    <row r="592" spans="6:6">
      <c r="F592" s="562"/>
    </row>
    <row r="593" spans="6:6">
      <c r="F593" s="562"/>
    </row>
    <row r="594" spans="6:6">
      <c r="F594" s="562"/>
    </row>
    <row r="595" spans="6:6">
      <c r="F595" s="562"/>
    </row>
    <row r="596" spans="6:6">
      <c r="F596" s="562"/>
    </row>
    <row r="597" spans="6:6">
      <c r="F597" s="562"/>
    </row>
    <row r="598" spans="6:6">
      <c r="F598" s="562"/>
    </row>
    <row r="599" spans="6:6">
      <c r="F599" s="562"/>
    </row>
    <row r="600" spans="6:6">
      <c r="F600" s="562"/>
    </row>
    <row r="601" spans="6:6">
      <c r="F601" s="562"/>
    </row>
    <row r="602" spans="6:6">
      <c r="F602" s="562"/>
    </row>
    <row r="603" spans="6:6">
      <c r="F603" s="562"/>
    </row>
    <row r="604" spans="6:6">
      <c r="F604" s="562"/>
    </row>
    <row r="605" spans="6:6">
      <c r="F605" s="562"/>
    </row>
    <row r="606" spans="6:6">
      <c r="F606" s="562"/>
    </row>
    <row r="607" spans="6:6">
      <c r="F607" s="562"/>
    </row>
    <row r="608" spans="6:6">
      <c r="F608" s="562"/>
    </row>
    <row r="609" spans="6:6">
      <c r="F609" s="562"/>
    </row>
    <row r="610" spans="6:6">
      <c r="F610" s="562"/>
    </row>
    <row r="611" spans="6:6">
      <c r="F611" s="562"/>
    </row>
    <row r="612" spans="6:6">
      <c r="F612" s="562"/>
    </row>
    <row r="613" spans="6:6">
      <c r="F613" s="562"/>
    </row>
    <row r="614" spans="6:6">
      <c r="F614" s="562"/>
    </row>
    <row r="615" spans="6:6">
      <c r="F615" s="562"/>
    </row>
    <row r="616" spans="6:6">
      <c r="F616" s="562"/>
    </row>
    <row r="617" spans="6:6">
      <c r="F617" s="562"/>
    </row>
    <row r="618" spans="6:6">
      <c r="F618" s="562"/>
    </row>
    <row r="619" spans="6:6">
      <c r="F619" s="562"/>
    </row>
    <row r="620" spans="6:6">
      <c r="F620" s="562"/>
    </row>
    <row r="621" spans="6:6">
      <c r="F621" s="562"/>
    </row>
    <row r="622" spans="6:6">
      <c r="F622" s="562"/>
    </row>
    <row r="623" spans="6:6">
      <c r="F623" s="562"/>
    </row>
    <row r="624" spans="6:6">
      <c r="F624" s="562"/>
    </row>
    <row r="625" spans="6:6">
      <c r="F625" s="562"/>
    </row>
    <row r="626" spans="6:6">
      <c r="F626" s="562"/>
    </row>
    <row r="627" spans="6:6">
      <c r="F627" s="562"/>
    </row>
    <row r="628" spans="6:6">
      <c r="F628" s="562"/>
    </row>
    <row r="629" spans="6:6">
      <c r="F629" s="562"/>
    </row>
    <row r="630" spans="6:6">
      <c r="F630" s="562"/>
    </row>
    <row r="631" spans="6:6">
      <c r="F631" s="562"/>
    </row>
    <row r="632" spans="6:6">
      <c r="F632" s="562"/>
    </row>
    <row r="633" spans="6:6">
      <c r="F633" s="562"/>
    </row>
    <row r="634" spans="6:6">
      <c r="F634" s="562"/>
    </row>
    <row r="635" spans="6:6">
      <c r="F635" s="562"/>
    </row>
    <row r="636" spans="6:6">
      <c r="F636" s="562"/>
    </row>
    <row r="637" spans="6:6">
      <c r="F637" s="562"/>
    </row>
    <row r="638" spans="6:6">
      <c r="F638" s="562"/>
    </row>
    <row r="639" spans="6:6">
      <c r="F639" s="562"/>
    </row>
    <row r="640" spans="6:6">
      <c r="F640" s="562"/>
    </row>
    <row r="641" spans="6:6">
      <c r="F641" s="562"/>
    </row>
    <row r="642" spans="6:6">
      <c r="F642" s="562"/>
    </row>
    <row r="643" spans="6:6">
      <c r="F643" s="562"/>
    </row>
    <row r="644" spans="6:6">
      <c r="F644" s="562"/>
    </row>
    <row r="645" spans="6:6">
      <c r="F645" s="562"/>
    </row>
    <row r="646" spans="6:6">
      <c r="F646" s="562"/>
    </row>
    <row r="647" spans="6:6">
      <c r="F647" s="562"/>
    </row>
    <row r="648" spans="6:6">
      <c r="F648" s="562"/>
    </row>
    <row r="649" spans="6:6">
      <c r="F649" s="562"/>
    </row>
    <row r="650" spans="6:6">
      <c r="F650" s="562"/>
    </row>
    <row r="651" spans="6:6">
      <c r="F651" s="562"/>
    </row>
    <row r="652" spans="6:6">
      <c r="F652" s="562"/>
    </row>
    <row r="653" spans="6:6">
      <c r="F653" s="562"/>
    </row>
    <row r="654" spans="6:6">
      <c r="F654" s="562"/>
    </row>
    <row r="655" spans="6:6">
      <c r="F655" s="562"/>
    </row>
    <row r="656" spans="6:6">
      <c r="F656" s="562"/>
    </row>
    <row r="657" spans="6:6">
      <c r="F657" s="562"/>
    </row>
    <row r="658" spans="6:6">
      <c r="F658" s="562"/>
    </row>
    <row r="659" spans="6:6">
      <c r="F659" s="562"/>
    </row>
    <row r="660" spans="6:6">
      <c r="F660" s="562"/>
    </row>
    <row r="661" spans="6:6">
      <c r="F661" s="562"/>
    </row>
    <row r="662" spans="6:6">
      <c r="F662" s="562"/>
    </row>
    <row r="663" spans="6:6">
      <c r="F663" s="562"/>
    </row>
    <row r="664" spans="6:6">
      <c r="F664" s="562"/>
    </row>
    <row r="665" spans="6:6">
      <c r="F665" s="562"/>
    </row>
    <row r="666" spans="6:6">
      <c r="F666" s="562"/>
    </row>
    <row r="667" spans="6:6">
      <c r="F667" s="562"/>
    </row>
    <row r="668" spans="6:6">
      <c r="F668" s="562"/>
    </row>
    <row r="669" spans="6:6">
      <c r="F669" s="562"/>
    </row>
    <row r="670" spans="6:6">
      <c r="F670" s="562"/>
    </row>
    <row r="671" spans="6:6">
      <c r="F671" s="562"/>
    </row>
    <row r="672" spans="6:6">
      <c r="F672" s="562"/>
    </row>
    <row r="673" spans="6:6">
      <c r="F673" s="562"/>
    </row>
    <row r="674" spans="6:6">
      <c r="F674" s="562"/>
    </row>
    <row r="675" spans="6:6">
      <c r="F675" s="562"/>
    </row>
    <row r="676" spans="6:6">
      <c r="F676" s="562"/>
    </row>
    <row r="677" spans="6:6">
      <c r="F677" s="562"/>
    </row>
    <row r="678" spans="6:6">
      <c r="F678" s="562"/>
    </row>
    <row r="679" spans="6:6">
      <c r="F679" s="562"/>
    </row>
    <row r="680" spans="6:6">
      <c r="F680" s="562"/>
    </row>
    <row r="681" spans="6:6">
      <c r="F681" s="562"/>
    </row>
    <row r="682" spans="6:6">
      <c r="F682" s="562"/>
    </row>
    <row r="683" spans="6:6">
      <c r="F683" s="562"/>
    </row>
    <row r="684" spans="6:6">
      <c r="F684" s="562"/>
    </row>
    <row r="685" spans="6:6">
      <c r="F685" s="562"/>
    </row>
    <row r="686" spans="6:6">
      <c r="F686" s="562"/>
    </row>
    <row r="687" spans="6:6">
      <c r="F687" s="562"/>
    </row>
    <row r="688" spans="6:6">
      <c r="F688" s="562"/>
    </row>
    <row r="689" spans="6:6">
      <c r="F689" s="562"/>
    </row>
    <row r="690" spans="6:6">
      <c r="F690" s="562"/>
    </row>
    <row r="691" spans="6:6">
      <c r="F691" s="562"/>
    </row>
    <row r="692" spans="6:6">
      <c r="F692" s="562"/>
    </row>
    <row r="693" spans="6:6">
      <c r="F693" s="562"/>
    </row>
    <row r="694" spans="6:6">
      <c r="F694" s="562"/>
    </row>
    <row r="695" spans="6:6">
      <c r="F695" s="562"/>
    </row>
    <row r="696" spans="6:6">
      <c r="F696" s="562"/>
    </row>
    <row r="697" spans="6:6">
      <c r="F697" s="562"/>
    </row>
    <row r="698" spans="6:6">
      <c r="F698" s="562"/>
    </row>
    <row r="699" spans="6:6">
      <c r="F699" s="562"/>
    </row>
    <row r="700" spans="6:6">
      <c r="F700" s="562"/>
    </row>
    <row r="701" spans="6:6">
      <c r="F701" s="562"/>
    </row>
    <row r="702" spans="6:6">
      <c r="F702" s="562"/>
    </row>
    <row r="703" spans="6:6">
      <c r="F703" s="562"/>
    </row>
    <row r="704" spans="6:6">
      <c r="F704" s="562"/>
    </row>
    <row r="705" spans="6:6">
      <c r="F705" s="562"/>
    </row>
    <row r="706" spans="6:6">
      <c r="F706" s="562"/>
    </row>
    <row r="707" spans="6:6">
      <c r="F707" s="562"/>
    </row>
    <row r="708" spans="6:6">
      <c r="F708" s="562"/>
    </row>
    <row r="709" spans="6:6">
      <c r="F709" s="562"/>
    </row>
    <row r="710" spans="6:6">
      <c r="F710" s="562"/>
    </row>
    <row r="711" spans="6:6">
      <c r="F711" s="562"/>
    </row>
    <row r="712" spans="6:6">
      <c r="F712" s="562"/>
    </row>
    <row r="713" spans="6:6">
      <c r="F713" s="562"/>
    </row>
    <row r="714" spans="6:6">
      <c r="F714" s="562"/>
    </row>
    <row r="715" spans="6:6">
      <c r="F715" s="562"/>
    </row>
    <row r="716" spans="6:6">
      <c r="F716" s="562"/>
    </row>
    <row r="717" spans="6:6">
      <c r="F717" s="562"/>
    </row>
    <row r="718" spans="6:6">
      <c r="F718" s="562"/>
    </row>
    <row r="719" spans="6:6">
      <c r="F719" s="562"/>
    </row>
    <row r="720" spans="6:6">
      <c r="F720" s="562"/>
    </row>
    <row r="721" spans="6:6">
      <c r="F721" s="562"/>
    </row>
    <row r="722" spans="6:6">
      <c r="F722" s="562"/>
    </row>
    <row r="723" spans="6:6">
      <c r="F723" s="562"/>
    </row>
    <row r="724" spans="6:6">
      <c r="F724" s="562"/>
    </row>
    <row r="725" spans="6:6">
      <c r="F725" s="562"/>
    </row>
    <row r="726" spans="6:6">
      <c r="F726" s="562"/>
    </row>
    <row r="727" spans="6:6">
      <c r="F727" s="562"/>
    </row>
    <row r="728" spans="6:6">
      <c r="F728" s="562"/>
    </row>
    <row r="729" spans="6:6">
      <c r="F729" s="562"/>
    </row>
    <row r="730" spans="6:6">
      <c r="F730" s="562"/>
    </row>
    <row r="731" spans="6:6">
      <c r="F731" s="610"/>
    </row>
  </sheetData>
  <mergeCells count="5">
    <mergeCell ref="H1:I1"/>
    <mergeCell ref="J1:K1"/>
    <mergeCell ref="H57:H63"/>
    <mergeCell ref="H72:H77"/>
    <mergeCell ref="H97:H100"/>
  </mergeCells>
  <pageMargins left="0.7" right="0.7" top="0.75" bottom="0.75" header="0.3" footer="0.3"/>
  <pageSetup paperSize="9" scale="74" firstPageNumber="2147483648" fitToHeight="0" orientation="landscape"/>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7"/>
  <sheetViews>
    <sheetView topLeftCell="B163" workbookViewId="0">
      <selection activeCell="G172" sqref="G172"/>
    </sheetView>
  </sheetViews>
  <sheetFormatPr defaultColWidth="9" defaultRowHeight="15"/>
  <cols>
    <col min="1" max="1" width="4" style="611" customWidth="1"/>
    <col min="2" max="2" width="11.28515625" style="612" customWidth="1"/>
    <col min="3" max="3" width="16" style="613" customWidth="1"/>
    <col min="4" max="4" width="44.5703125" style="614" customWidth="1"/>
    <col min="5" max="5" width="14.85546875" style="615" customWidth="1"/>
    <col min="6" max="6" width="15.5703125" style="616" customWidth="1"/>
    <col min="7" max="7" width="26.85546875" style="617" customWidth="1"/>
    <col min="8" max="16384" width="9" style="234"/>
  </cols>
  <sheetData>
    <row r="1" spans="1:7" s="618" customFormat="1" ht="31.5">
      <c r="A1" s="619" t="s">
        <v>42</v>
      </c>
      <c r="B1" s="620" t="s">
        <v>50</v>
      </c>
      <c r="C1" s="621" t="s">
        <v>1821</v>
      </c>
      <c r="D1" s="622" t="s">
        <v>1822</v>
      </c>
      <c r="E1" s="623" t="s">
        <v>44</v>
      </c>
      <c r="F1" s="624" t="s">
        <v>45</v>
      </c>
      <c r="G1" s="617" t="s">
        <v>1823</v>
      </c>
    </row>
    <row r="2" spans="1:7" ht="45">
      <c r="A2" s="625">
        <v>1</v>
      </c>
      <c r="B2" s="626">
        <v>43482</v>
      </c>
      <c r="C2" s="627" t="s">
        <v>1105</v>
      </c>
      <c r="D2" s="628" t="s">
        <v>1824</v>
      </c>
      <c r="E2" s="629" t="s">
        <v>79</v>
      </c>
      <c r="F2" s="630" t="s">
        <v>27</v>
      </c>
      <c r="G2" s="617" t="s">
        <v>1825</v>
      </c>
    </row>
    <row r="3" spans="1:7" ht="45">
      <c r="A3" s="625">
        <v>2</v>
      </c>
      <c r="B3" s="626">
        <v>43503</v>
      </c>
      <c r="C3" s="627" t="s">
        <v>1108</v>
      </c>
      <c r="D3" s="628" t="s">
        <v>1826</v>
      </c>
      <c r="E3" s="629" t="s">
        <v>79</v>
      </c>
      <c r="F3" s="630" t="s">
        <v>27</v>
      </c>
      <c r="G3" s="617" t="s">
        <v>1827</v>
      </c>
    </row>
    <row r="4" spans="1:7" ht="60">
      <c r="A4" s="625">
        <v>3</v>
      </c>
      <c r="B4" s="626">
        <v>43567</v>
      </c>
      <c r="C4" s="627" t="s">
        <v>380</v>
      </c>
      <c r="D4" s="628" t="s">
        <v>1828</v>
      </c>
      <c r="E4" s="629" t="s">
        <v>122</v>
      </c>
      <c r="F4" s="630" t="s">
        <v>38</v>
      </c>
      <c r="G4" s="617" t="s">
        <v>1829</v>
      </c>
    </row>
    <row r="5" spans="1:7" ht="60">
      <c r="A5" s="625">
        <v>4</v>
      </c>
      <c r="B5" s="626">
        <v>43567</v>
      </c>
      <c r="C5" s="627" t="s">
        <v>377</v>
      </c>
      <c r="D5" s="628" t="s">
        <v>1830</v>
      </c>
      <c r="E5" s="629" t="s">
        <v>122</v>
      </c>
      <c r="F5" s="630" t="s">
        <v>38</v>
      </c>
      <c r="G5" s="617" t="s">
        <v>1831</v>
      </c>
    </row>
    <row r="6" spans="1:7" ht="63">
      <c r="A6" s="625">
        <v>5</v>
      </c>
      <c r="B6" s="626">
        <v>43567</v>
      </c>
      <c r="C6" s="627" t="s">
        <v>1113</v>
      </c>
      <c r="D6" s="631" t="s">
        <v>1832</v>
      </c>
      <c r="E6" s="629" t="s">
        <v>122</v>
      </c>
      <c r="F6" s="630" t="s">
        <v>38</v>
      </c>
      <c r="G6" s="617" t="s">
        <v>1831</v>
      </c>
    </row>
    <row r="7" spans="1:7" ht="60">
      <c r="A7" s="625">
        <v>6</v>
      </c>
      <c r="B7" s="626">
        <v>43567</v>
      </c>
      <c r="C7" s="627" t="s">
        <v>379</v>
      </c>
      <c r="D7" s="628" t="s">
        <v>1833</v>
      </c>
      <c r="E7" s="629" t="s">
        <v>122</v>
      </c>
      <c r="F7" s="630" t="s">
        <v>38</v>
      </c>
      <c r="G7" s="617" t="s">
        <v>1834</v>
      </c>
    </row>
    <row r="8" spans="1:7" ht="45">
      <c r="A8" s="625">
        <v>7</v>
      </c>
      <c r="B8" s="626">
        <v>43572</v>
      </c>
      <c r="C8" s="627" t="s">
        <v>1118</v>
      </c>
      <c r="D8" s="628" t="s">
        <v>1835</v>
      </c>
      <c r="E8" s="629" t="s">
        <v>94</v>
      </c>
      <c r="F8" s="630" t="s">
        <v>25</v>
      </c>
      <c r="G8" s="617" t="s">
        <v>1836</v>
      </c>
    </row>
    <row r="9" spans="1:7" ht="60">
      <c r="A9" s="625">
        <v>8</v>
      </c>
      <c r="B9" s="626">
        <v>43579</v>
      </c>
      <c r="C9" s="627" t="s">
        <v>1121</v>
      </c>
      <c r="D9" s="628" t="s">
        <v>1837</v>
      </c>
      <c r="E9" s="629" t="s">
        <v>261</v>
      </c>
      <c r="F9" s="630" t="s">
        <v>26</v>
      </c>
      <c r="G9" s="617" t="s">
        <v>1838</v>
      </c>
    </row>
    <row r="10" spans="1:7" ht="75">
      <c r="A10" s="625">
        <v>9</v>
      </c>
      <c r="B10" s="626">
        <v>43579</v>
      </c>
      <c r="C10" s="627" t="s">
        <v>1123</v>
      </c>
      <c r="D10" s="628" t="s">
        <v>1839</v>
      </c>
      <c r="E10" s="629" t="s">
        <v>261</v>
      </c>
      <c r="F10" s="630" t="s">
        <v>22</v>
      </c>
      <c r="G10" s="617" t="s">
        <v>1840</v>
      </c>
    </row>
    <row r="11" spans="1:7" ht="60">
      <c r="A11" s="625">
        <v>10</v>
      </c>
      <c r="B11" s="626">
        <v>43602</v>
      </c>
      <c r="C11" s="627" t="s">
        <v>1125</v>
      </c>
      <c r="D11" s="628" t="s">
        <v>1841</v>
      </c>
      <c r="E11" s="629" t="s">
        <v>122</v>
      </c>
      <c r="F11" s="630" t="s">
        <v>30</v>
      </c>
      <c r="G11" s="617" t="s">
        <v>1842</v>
      </c>
    </row>
    <row r="12" spans="1:7" ht="45">
      <c r="A12" s="625">
        <v>11</v>
      </c>
      <c r="B12" s="626">
        <v>43602</v>
      </c>
      <c r="C12" s="627" t="s">
        <v>1128</v>
      </c>
      <c r="D12" s="628" t="s">
        <v>1843</v>
      </c>
      <c r="E12" s="629" t="s">
        <v>122</v>
      </c>
      <c r="F12" s="630" t="s">
        <v>38</v>
      </c>
      <c r="G12" s="617" t="s">
        <v>1844</v>
      </c>
    </row>
    <row r="13" spans="1:7" ht="45">
      <c r="A13" s="625">
        <v>12</v>
      </c>
      <c r="B13" s="626">
        <v>43608</v>
      </c>
      <c r="C13" s="627" t="s">
        <v>1130</v>
      </c>
      <c r="D13" s="628" t="s">
        <v>1845</v>
      </c>
      <c r="E13" s="629" t="s">
        <v>79</v>
      </c>
      <c r="F13" s="630" t="s">
        <v>27</v>
      </c>
      <c r="G13" s="617" t="s">
        <v>1846</v>
      </c>
    </row>
    <row r="14" spans="1:7" ht="60">
      <c r="A14" s="625">
        <v>13</v>
      </c>
      <c r="B14" s="626">
        <v>43614</v>
      </c>
      <c r="C14" s="627" t="s">
        <v>1133</v>
      </c>
      <c r="D14" s="628" t="s">
        <v>1847</v>
      </c>
      <c r="E14" s="629" t="s">
        <v>122</v>
      </c>
      <c r="F14" s="630" t="s">
        <v>38</v>
      </c>
      <c r="G14" s="617" t="s">
        <v>1848</v>
      </c>
    </row>
    <row r="15" spans="1:7" ht="45">
      <c r="A15" s="625">
        <v>14</v>
      </c>
      <c r="B15" s="626">
        <v>43615</v>
      </c>
      <c r="C15" s="627" t="s">
        <v>1135</v>
      </c>
      <c r="D15" s="628" t="s">
        <v>1849</v>
      </c>
      <c r="E15" s="629" t="s">
        <v>107</v>
      </c>
      <c r="F15" s="630" t="s">
        <v>110</v>
      </c>
      <c r="G15" s="617" t="s">
        <v>1850</v>
      </c>
    </row>
    <row r="16" spans="1:7" ht="60">
      <c r="A16" s="625">
        <v>15</v>
      </c>
      <c r="B16" s="626">
        <v>43627</v>
      </c>
      <c r="C16" s="627" t="s">
        <v>1141</v>
      </c>
      <c r="D16" s="628" t="s">
        <v>1851</v>
      </c>
      <c r="E16" s="629" t="s">
        <v>94</v>
      </c>
      <c r="F16" s="630" t="s">
        <v>24</v>
      </c>
      <c r="G16" s="617" t="s">
        <v>1852</v>
      </c>
    </row>
    <row r="17" spans="1:7" ht="60">
      <c r="A17" s="625">
        <v>16</v>
      </c>
      <c r="B17" s="626">
        <v>43627</v>
      </c>
      <c r="C17" s="627" t="s">
        <v>1138</v>
      </c>
      <c r="D17" s="628" t="s">
        <v>1853</v>
      </c>
      <c r="E17" s="629" t="s">
        <v>94</v>
      </c>
      <c r="F17" s="630" t="s">
        <v>25</v>
      </c>
      <c r="G17" s="617" t="s">
        <v>1854</v>
      </c>
    </row>
    <row r="18" spans="1:7" ht="60">
      <c r="A18" s="625">
        <v>17</v>
      </c>
      <c r="B18" s="626">
        <v>43725</v>
      </c>
      <c r="C18" s="627" t="s">
        <v>1161</v>
      </c>
      <c r="D18" s="628" t="s">
        <v>1855</v>
      </c>
      <c r="E18" s="629" t="s">
        <v>526</v>
      </c>
      <c r="F18" s="630" t="s">
        <v>38</v>
      </c>
      <c r="G18" s="617" t="s">
        <v>1856</v>
      </c>
    </row>
    <row r="19" spans="1:7" ht="60">
      <c r="A19" s="625">
        <v>18</v>
      </c>
      <c r="B19" s="626">
        <v>43725</v>
      </c>
      <c r="C19" s="627" t="s">
        <v>1158</v>
      </c>
      <c r="D19" s="628" t="s">
        <v>1857</v>
      </c>
      <c r="E19" s="629" t="s">
        <v>526</v>
      </c>
      <c r="F19" s="630" t="s">
        <v>38</v>
      </c>
      <c r="G19" s="617" t="s">
        <v>1856</v>
      </c>
    </row>
    <row r="20" spans="1:7" ht="45">
      <c r="A20" s="625">
        <v>19</v>
      </c>
      <c r="B20" s="626">
        <v>43727</v>
      </c>
      <c r="C20" s="627" t="s">
        <v>1144</v>
      </c>
      <c r="D20" s="628" t="s">
        <v>1858</v>
      </c>
      <c r="E20" s="629" t="s">
        <v>79</v>
      </c>
      <c r="F20" s="630" t="s">
        <v>27</v>
      </c>
      <c r="G20" s="617" t="s">
        <v>1846</v>
      </c>
    </row>
    <row r="21" spans="1:7" ht="45">
      <c r="A21" s="625">
        <v>20</v>
      </c>
      <c r="B21" s="626">
        <v>43732</v>
      </c>
      <c r="C21" s="627" t="s">
        <v>1166</v>
      </c>
      <c r="D21" s="628" t="s">
        <v>1859</v>
      </c>
      <c r="E21" s="629" t="s">
        <v>527</v>
      </c>
      <c r="F21" s="630" t="s">
        <v>128</v>
      </c>
      <c r="G21" s="617" t="s">
        <v>1860</v>
      </c>
    </row>
    <row r="22" spans="1:7" ht="45">
      <c r="A22" s="625">
        <v>21</v>
      </c>
      <c r="B22" s="626">
        <v>43733</v>
      </c>
      <c r="C22" s="627" t="s">
        <v>1152</v>
      </c>
      <c r="D22" s="628" t="s">
        <v>1861</v>
      </c>
      <c r="E22" s="629" t="s">
        <v>122</v>
      </c>
      <c r="F22" s="630" t="s">
        <v>38</v>
      </c>
      <c r="G22" s="617" t="s">
        <v>1862</v>
      </c>
    </row>
    <row r="23" spans="1:7" ht="45">
      <c r="A23" s="625">
        <v>22</v>
      </c>
      <c r="B23" s="626">
        <v>43733</v>
      </c>
      <c r="C23" s="627" t="s">
        <v>1155</v>
      </c>
      <c r="D23" s="628" t="s">
        <v>1863</v>
      </c>
      <c r="E23" s="629" t="s">
        <v>122</v>
      </c>
      <c r="F23" s="630" t="s">
        <v>38</v>
      </c>
      <c r="G23" s="617" t="s">
        <v>1831</v>
      </c>
    </row>
    <row r="24" spans="1:7" ht="45">
      <c r="A24" s="625">
        <v>23</v>
      </c>
      <c r="B24" s="626">
        <v>43733</v>
      </c>
      <c r="C24" s="627" t="s">
        <v>1150</v>
      </c>
      <c r="D24" s="628" t="s">
        <v>1864</v>
      </c>
      <c r="E24" s="629" t="s">
        <v>261</v>
      </c>
      <c r="F24" s="630" t="s">
        <v>1865</v>
      </c>
      <c r="G24" s="617" t="s">
        <v>1840</v>
      </c>
    </row>
    <row r="25" spans="1:7" ht="45">
      <c r="A25" s="625">
        <v>24</v>
      </c>
      <c r="B25" s="626">
        <v>43733</v>
      </c>
      <c r="C25" s="627" t="s">
        <v>1147</v>
      </c>
      <c r="D25" s="628" t="s">
        <v>1866</v>
      </c>
      <c r="E25" s="629" t="s">
        <v>261</v>
      </c>
      <c r="F25" s="630" t="s">
        <v>1865</v>
      </c>
      <c r="G25" s="617" t="s">
        <v>1867</v>
      </c>
    </row>
    <row r="26" spans="1:7" ht="45">
      <c r="A26" s="625">
        <v>25</v>
      </c>
      <c r="B26" s="626">
        <v>43734</v>
      </c>
      <c r="C26" s="627" t="s">
        <v>1163</v>
      </c>
      <c r="D26" s="628" t="s">
        <v>1868</v>
      </c>
      <c r="E26" s="629" t="s">
        <v>104</v>
      </c>
      <c r="F26" s="630" t="s">
        <v>1869</v>
      </c>
      <c r="G26" s="617" t="s">
        <v>1870</v>
      </c>
    </row>
    <row r="27" spans="1:7" ht="45">
      <c r="A27" s="625">
        <v>26</v>
      </c>
      <c r="B27" s="626">
        <v>43768</v>
      </c>
      <c r="C27" s="632" t="s">
        <v>1178</v>
      </c>
      <c r="D27" s="614" t="s">
        <v>1871</v>
      </c>
      <c r="E27" s="615" t="s">
        <v>122</v>
      </c>
      <c r="F27" s="633" t="s">
        <v>38</v>
      </c>
      <c r="G27" s="617" t="s">
        <v>1848</v>
      </c>
    </row>
    <row r="28" spans="1:7" ht="45">
      <c r="A28" s="625">
        <v>27</v>
      </c>
      <c r="B28" s="626">
        <v>43790</v>
      </c>
      <c r="C28" s="632" t="s">
        <v>403</v>
      </c>
      <c r="D28" s="614" t="s">
        <v>1872</v>
      </c>
      <c r="E28" s="615" t="s">
        <v>79</v>
      </c>
      <c r="F28" s="633" t="s">
        <v>27</v>
      </c>
      <c r="G28" s="617" t="s">
        <v>1873</v>
      </c>
    </row>
    <row r="29" spans="1:7" ht="45">
      <c r="A29" s="625">
        <v>28</v>
      </c>
      <c r="B29" s="634">
        <v>43796</v>
      </c>
      <c r="C29" s="632" t="s">
        <v>404</v>
      </c>
      <c r="D29" s="614" t="s">
        <v>1874</v>
      </c>
      <c r="E29" s="615" t="s">
        <v>94</v>
      </c>
      <c r="F29" s="633" t="s">
        <v>25</v>
      </c>
      <c r="G29" s="617" t="s">
        <v>1875</v>
      </c>
    </row>
    <row r="30" spans="1:7" ht="45">
      <c r="A30" s="625">
        <v>29</v>
      </c>
      <c r="B30" s="634">
        <v>43796</v>
      </c>
      <c r="C30" s="632" t="s">
        <v>405</v>
      </c>
      <c r="D30" s="614" t="s">
        <v>1876</v>
      </c>
      <c r="E30" s="615" t="s">
        <v>94</v>
      </c>
      <c r="F30" s="633" t="s">
        <v>24</v>
      </c>
      <c r="G30" s="617" t="s">
        <v>1877</v>
      </c>
    </row>
    <row r="31" spans="1:7" ht="45">
      <c r="A31" s="625">
        <v>30</v>
      </c>
      <c r="B31" s="634">
        <v>43796</v>
      </c>
      <c r="C31" s="632" t="s">
        <v>406</v>
      </c>
      <c r="D31" s="614" t="s">
        <v>1878</v>
      </c>
      <c r="E31" s="615" t="s">
        <v>94</v>
      </c>
      <c r="F31" s="633" t="s">
        <v>24</v>
      </c>
      <c r="G31" s="617" t="s">
        <v>1854</v>
      </c>
    </row>
    <row r="32" spans="1:7" ht="45">
      <c r="A32" s="625">
        <v>31</v>
      </c>
      <c r="B32" s="626">
        <v>43817</v>
      </c>
      <c r="C32" s="632" t="s">
        <v>407</v>
      </c>
      <c r="D32" s="614" t="s">
        <v>1879</v>
      </c>
      <c r="E32" s="615" t="s">
        <v>261</v>
      </c>
      <c r="F32" s="633" t="s">
        <v>26</v>
      </c>
      <c r="G32" s="617" t="s">
        <v>1880</v>
      </c>
    </row>
    <row r="33" spans="1:7" ht="30">
      <c r="A33" s="635">
        <v>32</v>
      </c>
      <c r="B33" s="636">
        <v>43817</v>
      </c>
      <c r="C33" s="637" t="s">
        <v>408</v>
      </c>
      <c r="D33" s="638" t="s">
        <v>1881</v>
      </c>
      <c r="E33" s="639" t="s">
        <v>261</v>
      </c>
      <c r="F33" s="640" t="s">
        <v>22</v>
      </c>
      <c r="G33" s="641" t="s">
        <v>1882</v>
      </c>
    </row>
    <row r="34" spans="1:7" ht="30">
      <c r="A34" s="625">
        <v>34</v>
      </c>
      <c r="B34" s="626">
        <v>43859</v>
      </c>
      <c r="C34" s="632" t="s">
        <v>409</v>
      </c>
      <c r="D34" s="614" t="s">
        <v>1883</v>
      </c>
      <c r="E34" s="615" t="s">
        <v>122</v>
      </c>
      <c r="F34" s="633" t="s">
        <v>38</v>
      </c>
      <c r="G34" s="617" t="s">
        <v>1884</v>
      </c>
    </row>
    <row r="35" spans="1:7" ht="45">
      <c r="A35" s="625">
        <v>35</v>
      </c>
      <c r="B35" s="626">
        <v>43860</v>
      </c>
      <c r="C35" s="632" t="s">
        <v>410</v>
      </c>
      <c r="D35" s="614" t="s">
        <v>1885</v>
      </c>
      <c r="E35" s="615" t="s">
        <v>79</v>
      </c>
      <c r="F35" s="633" t="s">
        <v>27</v>
      </c>
      <c r="G35" s="617" t="s">
        <v>1886</v>
      </c>
    </row>
    <row r="36" spans="1:7" ht="45">
      <c r="A36" s="625">
        <v>38</v>
      </c>
      <c r="B36" s="634">
        <v>43889</v>
      </c>
      <c r="C36" s="632" t="s">
        <v>1189</v>
      </c>
      <c r="D36" s="614" t="s">
        <v>1887</v>
      </c>
      <c r="E36" s="615" t="s">
        <v>122</v>
      </c>
      <c r="F36" s="633" t="s">
        <v>38</v>
      </c>
      <c r="G36" s="617" t="s">
        <v>1844</v>
      </c>
    </row>
    <row r="37" spans="1:7" ht="45">
      <c r="A37" s="625">
        <v>39</v>
      </c>
      <c r="B37" s="634">
        <v>44077</v>
      </c>
      <c r="C37" s="632" t="s">
        <v>1192</v>
      </c>
      <c r="D37" s="614" t="s">
        <v>1888</v>
      </c>
      <c r="E37" s="615" t="s">
        <v>79</v>
      </c>
      <c r="F37" s="633" t="s">
        <v>27</v>
      </c>
      <c r="G37" s="617" t="s">
        <v>1889</v>
      </c>
    </row>
    <row r="38" spans="1:7" ht="45">
      <c r="A38" s="625">
        <v>40</v>
      </c>
      <c r="B38" s="642">
        <v>44077</v>
      </c>
      <c r="C38" s="643" t="s">
        <v>1890</v>
      </c>
      <c r="D38" s="644" t="s">
        <v>1891</v>
      </c>
      <c r="E38" s="645" t="s">
        <v>79</v>
      </c>
      <c r="F38" s="646" t="s">
        <v>1892</v>
      </c>
      <c r="G38" s="641" t="s">
        <v>1825</v>
      </c>
    </row>
    <row r="39" spans="1:7" ht="45">
      <c r="A39" s="625">
        <v>41</v>
      </c>
      <c r="B39" s="642">
        <v>44098</v>
      </c>
      <c r="C39" s="643" t="s">
        <v>1893</v>
      </c>
      <c r="D39" s="644" t="s">
        <v>1894</v>
      </c>
      <c r="E39" s="645" t="s">
        <v>79</v>
      </c>
      <c r="F39" s="646" t="s">
        <v>27</v>
      </c>
      <c r="G39" s="641" t="s">
        <v>1825</v>
      </c>
    </row>
    <row r="40" spans="1:7" ht="45">
      <c r="A40" s="625">
        <v>42</v>
      </c>
      <c r="B40" s="634">
        <v>44102</v>
      </c>
      <c r="C40" s="632" t="s">
        <v>1198</v>
      </c>
      <c r="D40" s="614" t="s">
        <v>1895</v>
      </c>
      <c r="E40" s="615" t="s">
        <v>81</v>
      </c>
      <c r="F40" s="633" t="s">
        <v>1896</v>
      </c>
      <c r="G40" s="617" t="s">
        <v>1897</v>
      </c>
    </row>
    <row r="41" spans="1:7" ht="60">
      <c r="A41" s="625">
        <v>43</v>
      </c>
      <c r="B41" s="634">
        <v>44110</v>
      </c>
      <c r="C41" s="632" t="s">
        <v>1201</v>
      </c>
      <c r="D41" s="614" t="s">
        <v>1898</v>
      </c>
      <c r="E41" s="615" t="s">
        <v>527</v>
      </c>
      <c r="F41" s="633" t="s">
        <v>1899</v>
      </c>
      <c r="G41" s="617" t="s">
        <v>1900</v>
      </c>
    </row>
    <row r="42" spans="1:7" ht="60">
      <c r="A42" s="625">
        <v>44</v>
      </c>
      <c r="B42" s="634">
        <v>44110</v>
      </c>
      <c r="C42" s="632" t="s">
        <v>1204</v>
      </c>
      <c r="D42" s="614" t="s">
        <v>1901</v>
      </c>
      <c r="E42" s="615" t="s">
        <v>527</v>
      </c>
      <c r="F42" s="633" t="s">
        <v>419</v>
      </c>
      <c r="G42" s="617" t="s">
        <v>1860</v>
      </c>
    </row>
    <row r="43" spans="1:7" ht="45">
      <c r="A43" s="625">
        <v>45</v>
      </c>
      <c r="B43" s="634">
        <v>44111</v>
      </c>
      <c r="C43" s="632" t="s">
        <v>1206</v>
      </c>
      <c r="D43" s="614" t="s">
        <v>1902</v>
      </c>
      <c r="E43" s="615" t="s">
        <v>261</v>
      </c>
      <c r="F43" s="633" t="s">
        <v>22</v>
      </c>
      <c r="G43" s="617" t="s">
        <v>1903</v>
      </c>
    </row>
    <row r="44" spans="1:7" ht="45">
      <c r="A44" s="625">
        <v>46</v>
      </c>
      <c r="B44" s="634">
        <v>44145</v>
      </c>
      <c r="C44" s="632" t="s">
        <v>1904</v>
      </c>
      <c r="D44" s="614" t="s">
        <v>1905</v>
      </c>
      <c r="E44" s="615" t="s">
        <v>527</v>
      </c>
      <c r="F44" s="633" t="s">
        <v>419</v>
      </c>
      <c r="G44" s="617" t="s">
        <v>1906</v>
      </c>
    </row>
    <row r="45" spans="1:7" ht="60">
      <c r="A45" s="625">
        <v>47</v>
      </c>
      <c r="B45" s="634">
        <v>44146</v>
      </c>
      <c r="C45" s="632" t="s">
        <v>1219</v>
      </c>
      <c r="D45" s="614" t="s">
        <v>1907</v>
      </c>
      <c r="E45" s="615" t="s">
        <v>94</v>
      </c>
      <c r="F45" s="633" t="s">
        <v>1908</v>
      </c>
      <c r="G45" s="617" t="s">
        <v>1909</v>
      </c>
    </row>
    <row r="46" spans="1:7" ht="60">
      <c r="A46" s="625">
        <v>48</v>
      </c>
      <c r="B46" s="634">
        <v>44146</v>
      </c>
      <c r="C46" s="632" t="s">
        <v>1217</v>
      </c>
      <c r="D46" s="614" t="s">
        <v>1910</v>
      </c>
      <c r="E46" s="615" t="s">
        <v>94</v>
      </c>
      <c r="F46" s="633" t="s">
        <v>25</v>
      </c>
      <c r="G46" s="617" t="s">
        <v>1854</v>
      </c>
    </row>
    <row r="47" spans="1:7" ht="45">
      <c r="A47" s="625">
        <v>49</v>
      </c>
      <c r="B47" s="634">
        <v>44146</v>
      </c>
      <c r="C47" s="632" t="s">
        <v>1212</v>
      </c>
      <c r="D47" s="614" t="s">
        <v>1911</v>
      </c>
      <c r="E47" s="615" t="s">
        <v>94</v>
      </c>
      <c r="F47" s="633" t="s">
        <v>25</v>
      </c>
      <c r="G47" s="617" t="s">
        <v>1912</v>
      </c>
    </row>
    <row r="48" spans="1:7" ht="45">
      <c r="A48" s="625">
        <v>50</v>
      </c>
      <c r="B48" s="634">
        <v>44168</v>
      </c>
      <c r="C48" s="632" t="s">
        <v>1209</v>
      </c>
      <c r="D48" s="614" t="s">
        <v>1913</v>
      </c>
      <c r="E48" s="615" t="s">
        <v>107</v>
      </c>
      <c r="F48" s="633" t="s">
        <v>112</v>
      </c>
      <c r="G48" s="617" t="s">
        <v>1914</v>
      </c>
    </row>
    <row r="49" spans="1:7" ht="30">
      <c r="A49" s="625"/>
      <c r="B49" s="647">
        <v>44174</v>
      </c>
      <c r="C49" s="648" t="s">
        <v>1242</v>
      </c>
      <c r="D49" s="649" t="s">
        <v>1915</v>
      </c>
      <c r="E49" s="650" t="s">
        <v>94</v>
      </c>
      <c r="F49" s="651" t="s">
        <v>25</v>
      </c>
      <c r="G49" s="652" t="s">
        <v>1930</v>
      </c>
    </row>
    <row r="50" spans="1:7" ht="45">
      <c r="A50" s="625">
        <v>51</v>
      </c>
      <c r="B50" s="634">
        <v>44174</v>
      </c>
      <c r="C50" s="632" t="s">
        <v>1215</v>
      </c>
      <c r="D50" s="614" t="s">
        <v>1916</v>
      </c>
      <c r="E50" s="615" t="s">
        <v>94</v>
      </c>
      <c r="F50" s="633" t="s">
        <v>24</v>
      </c>
      <c r="G50" s="652" t="s">
        <v>2514</v>
      </c>
    </row>
    <row r="51" spans="1:7" ht="45">
      <c r="A51" s="625">
        <v>52</v>
      </c>
      <c r="B51" s="634">
        <v>44176</v>
      </c>
      <c r="C51" s="632" t="s">
        <v>1229</v>
      </c>
      <c r="D51" s="614" t="s">
        <v>1917</v>
      </c>
      <c r="E51" s="615" t="s">
        <v>122</v>
      </c>
      <c r="F51" s="633" t="s">
        <v>38</v>
      </c>
      <c r="G51" s="652" t="s">
        <v>1918</v>
      </c>
    </row>
    <row r="52" spans="1:7" ht="45">
      <c r="A52" s="625">
        <v>53</v>
      </c>
      <c r="B52" s="642">
        <v>44176</v>
      </c>
      <c r="C52" s="643" t="s">
        <v>1919</v>
      </c>
      <c r="D52" s="644" t="s">
        <v>1920</v>
      </c>
      <c r="E52" s="645" t="s">
        <v>122</v>
      </c>
      <c r="F52" s="646" t="s">
        <v>30</v>
      </c>
      <c r="G52" s="653" t="s">
        <v>621</v>
      </c>
    </row>
    <row r="53" spans="1:7" ht="75">
      <c r="A53" s="625">
        <v>54</v>
      </c>
      <c r="B53" s="634">
        <v>44187</v>
      </c>
      <c r="C53" s="632" t="s">
        <v>1226</v>
      </c>
      <c r="D53" s="614" t="s">
        <v>1921</v>
      </c>
      <c r="E53" s="615" t="s">
        <v>528</v>
      </c>
      <c r="F53" s="633" t="s">
        <v>38</v>
      </c>
      <c r="G53" s="617" t="s">
        <v>1922</v>
      </c>
    </row>
    <row r="54" spans="1:7" ht="60">
      <c r="A54" s="625">
        <v>55</v>
      </c>
      <c r="B54" s="634">
        <v>44187</v>
      </c>
      <c r="C54" s="632" t="s">
        <v>1234</v>
      </c>
      <c r="D54" s="614" t="s">
        <v>1923</v>
      </c>
      <c r="E54" s="615" t="s">
        <v>526</v>
      </c>
      <c r="F54" s="633" t="s">
        <v>38</v>
      </c>
      <c r="G54" s="652" t="s">
        <v>2513</v>
      </c>
    </row>
    <row r="55" spans="1:7" ht="75">
      <c r="A55" s="625">
        <v>56</v>
      </c>
      <c r="B55" s="634">
        <v>44187</v>
      </c>
      <c r="C55" s="632" t="s">
        <v>1232</v>
      </c>
      <c r="D55" s="614" t="s">
        <v>1924</v>
      </c>
      <c r="E55" s="615" t="s">
        <v>526</v>
      </c>
      <c r="F55" s="633" t="s">
        <v>38</v>
      </c>
      <c r="G55" s="652" t="s">
        <v>2511</v>
      </c>
    </row>
    <row r="56" spans="1:7" ht="30">
      <c r="A56" s="625">
        <v>57</v>
      </c>
      <c r="B56" s="634">
        <v>44188</v>
      </c>
      <c r="C56" s="632" t="s">
        <v>1925</v>
      </c>
      <c r="D56" s="614" t="s">
        <v>1926</v>
      </c>
      <c r="E56" s="615" t="s">
        <v>261</v>
      </c>
      <c r="F56" s="633" t="s">
        <v>22</v>
      </c>
      <c r="G56" s="652" t="s">
        <v>2512</v>
      </c>
    </row>
    <row r="57" spans="1:7" ht="60">
      <c r="A57" s="625">
        <v>58</v>
      </c>
      <c r="B57" s="634">
        <v>44188</v>
      </c>
      <c r="C57" s="632" t="s">
        <v>1224</v>
      </c>
      <c r="D57" s="614" t="s">
        <v>1927</v>
      </c>
      <c r="E57" s="615" t="s">
        <v>261</v>
      </c>
      <c r="F57" s="633" t="s">
        <v>22</v>
      </c>
      <c r="G57" s="652" t="s">
        <v>1964</v>
      </c>
    </row>
    <row r="58" spans="1:7" ht="45">
      <c r="A58" s="625">
        <v>59</v>
      </c>
      <c r="B58" s="642">
        <v>44208</v>
      </c>
      <c r="C58" s="643" t="s">
        <v>1928</v>
      </c>
      <c r="D58" s="654" t="s">
        <v>1929</v>
      </c>
      <c r="E58" s="645" t="s">
        <v>94</v>
      </c>
      <c r="F58" s="646" t="s">
        <v>24</v>
      </c>
      <c r="G58" s="641" t="s">
        <v>1930</v>
      </c>
    </row>
    <row r="59" spans="1:7" ht="60">
      <c r="A59" s="625">
        <v>60</v>
      </c>
      <c r="B59" s="634">
        <v>44223</v>
      </c>
      <c r="C59" s="632" t="s">
        <v>1269</v>
      </c>
      <c r="D59" s="614" t="s">
        <v>1931</v>
      </c>
      <c r="E59" s="615" t="s">
        <v>122</v>
      </c>
      <c r="F59" s="633" t="s">
        <v>30</v>
      </c>
      <c r="G59" s="617" t="s">
        <v>1932</v>
      </c>
    </row>
    <row r="60" spans="1:7" ht="60">
      <c r="A60" s="625">
        <v>61</v>
      </c>
      <c r="B60" s="634">
        <v>44223</v>
      </c>
      <c r="C60" s="632" t="s">
        <v>1248</v>
      </c>
      <c r="D60" s="614" t="s">
        <v>1933</v>
      </c>
      <c r="E60" s="615" t="s">
        <v>122</v>
      </c>
      <c r="F60" s="633" t="s">
        <v>38</v>
      </c>
      <c r="G60" s="617" t="s">
        <v>1834</v>
      </c>
    </row>
    <row r="61" spans="1:7" ht="45">
      <c r="A61" s="625">
        <v>62</v>
      </c>
      <c r="B61" s="634">
        <v>44224</v>
      </c>
      <c r="C61" s="632" t="s">
        <v>1257</v>
      </c>
      <c r="D61" s="614" t="s">
        <v>1934</v>
      </c>
      <c r="E61" s="615" t="s">
        <v>79</v>
      </c>
      <c r="F61" s="633" t="s">
        <v>27</v>
      </c>
      <c r="G61" s="617" t="s">
        <v>1935</v>
      </c>
    </row>
    <row r="62" spans="1:7" ht="45">
      <c r="A62" s="625">
        <v>63</v>
      </c>
      <c r="B62" s="634">
        <v>44238</v>
      </c>
      <c r="C62" s="632" t="s">
        <v>1254</v>
      </c>
      <c r="D62" s="614" t="s">
        <v>1936</v>
      </c>
      <c r="E62" s="615" t="s">
        <v>79</v>
      </c>
      <c r="F62" s="633" t="s">
        <v>27</v>
      </c>
      <c r="G62" s="617" t="s">
        <v>1937</v>
      </c>
    </row>
    <row r="63" spans="1:7" ht="60">
      <c r="A63" s="625">
        <v>64</v>
      </c>
      <c r="B63" s="634">
        <v>44238</v>
      </c>
      <c r="C63" s="632" t="s">
        <v>1259</v>
      </c>
      <c r="D63" s="614" t="s">
        <v>1938</v>
      </c>
      <c r="E63" s="615" t="s">
        <v>79</v>
      </c>
      <c r="F63" s="633" t="s">
        <v>27</v>
      </c>
      <c r="G63" s="617" t="s">
        <v>1939</v>
      </c>
    </row>
    <row r="64" spans="1:7" ht="60">
      <c r="A64" s="625">
        <v>65</v>
      </c>
      <c r="B64" s="634">
        <v>44242</v>
      </c>
      <c r="C64" s="632" t="s">
        <v>1236</v>
      </c>
      <c r="D64" s="614" t="s">
        <v>1940</v>
      </c>
      <c r="E64" s="615" t="s">
        <v>81</v>
      </c>
      <c r="F64" s="633" t="s">
        <v>23</v>
      </c>
      <c r="G64" s="617" t="s">
        <v>1941</v>
      </c>
    </row>
    <row r="65" spans="1:7" ht="45">
      <c r="A65" s="625">
        <v>66</v>
      </c>
      <c r="B65" s="634">
        <v>44242</v>
      </c>
      <c r="C65" s="632" t="s">
        <v>1239</v>
      </c>
      <c r="D65" s="614" t="s">
        <v>1942</v>
      </c>
      <c r="E65" s="615" t="s">
        <v>81</v>
      </c>
      <c r="F65" s="633" t="s">
        <v>23</v>
      </c>
      <c r="G65" s="617" t="s">
        <v>1943</v>
      </c>
    </row>
    <row r="66" spans="1:7" ht="45">
      <c r="A66" s="625">
        <v>67</v>
      </c>
      <c r="B66" s="634">
        <v>44258</v>
      </c>
      <c r="C66" s="632" t="s">
        <v>1251</v>
      </c>
      <c r="D66" s="614" t="s">
        <v>1944</v>
      </c>
      <c r="E66" s="615" t="s">
        <v>122</v>
      </c>
      <c r="F66" s="633" t="s">
        <v>30</v>
      </c>
      <c r="G66" s="617" t="s">
        <v>1945</v>
      </c>
    </row>
    <row r="67" spans="1:7" ht="60">
      <c r="A67" s="625">
        <v>68</v>
      </c>
      <c r="B67" s="634">
        <v>44264</v>
      </c>
      <c r="C67" s="632" t="s">
        <v>1245</v>
      </c>
      <c r="D67" s="614" t="s">
        <v>1946</v>
      </c>
      <c r="E67" s="615" t="s">
        <v>527</v>
      </c>
      <c r="F67" s="633" t="s">
        <v>128</v>
      </c>
      <c r="G67" s="617" t="s">
        <v>1947</v>
      </c>
    </row>
    <row r="68" spans="1:7" ht="60">
      <c r="A68" s="625">
        <v>69</v>
      </c>
      <c r="B68" s="634">
        <v>44264</v>
      </c>
      <c r="C68" s="632" t="s">
        <v>1261</v>
      </c>
      <c r="D68" s="614" t="s">
        <v>1948</v>
      </c>
      <c r="E68" s="615" t="s">
        <v>527</v>
      </c>
      <c r="F68" s="655" t="s">
        <v>419</v>
      </c>
      <c r="G68" s="617" t="s">
        <v>1949</v>
      </c>
    </row>
    <row r="69" spans="1:7" ht="45">
      <c r="A69" s="625">
        <v>70</v>
      </c>
      <c r="B69" s="634">
        <v>44285</v>
      </c>
      <c r="C69" s="632" t="s">
        <v>1267</v>
      </c>
      <c r="D69" s="614" t="s">
        <v>1950</v>
      </c>
      <c r="E69" s="615" t="s">
        <v>526</v>
      </c>
      <c r="F69" s="633" t="s">
        <v>38</v>
      </c>
      <c r="G69" s="617" t="s">
        <v>1951</v>
      </c>
    </row>
    <row r="70" spans="1:7" ht="30">
      <c r="A70" s="625">
        <v>71</v>
      </c>
      <c r="B70" s="634">
        <v>44285</v>
      </c>
      <c r="C70" s="632" t="s">
        <v>1264</v>
      </c>
      <c r="D70" s="614" t="s">
        <v>1952</v>
      </c>
      <c r="E70" s="615" t="s">
        <v>526</v>
      </c>
      <c r="F70" s="633" t="s">
        <v>38</v>
      </c>
      <c r="G70" s="617" t="s">
        <v>1856</v>
      </c>
    </row>
    <row r="71" spans="1:7" ht="45">
      <c r="A71" s="625">
        <v>72</v>
      </c>
      <c r="B71" s="634">
        <v>44314</v>
      </c>
      <c r="C71" s="632" t="s">
        <v>1272</v>
      </c>
      <c r="D71" s="614" t="s">
        <v>1953</v>
      </c>
      <c r="E71" s="615" t="s">
        <v>94</v>
      </c>
      <c r="F71" s="633" t="s">
        <v>24</v>
      </c>
      <c r="G71" s="617" t="s">
        <v>1954</v>
      </c>
    </row>
    <row r="72" spans="1:7" ht="45">
      <c r="A72" s="625">
        <v>73</v>
      </c>
      <c r="B72" s="642">
        <v>44314</v>
      </c>
      <c r="C72" s="643" t="s">
        <v>1955</v>
      </c>
      <c r="D72" s="644" t="s">
        <v>1956</v>
      </c>
      <c r="E72" s="645" t="s">
        <v>94</v>
      </c>
      <c r="F72" s="646" t="s">
        <v>25</v>
      </c>
      <c r="G72" s="641" t="s">
        <v>1930</v>
      </c>
    </row>
    <row r="73" spans="1:7" ht="60">
      <c r="A73" s="625">
        <v>74</v>
      </c>
      <c r="B73" s="634">
        <v>44328</v>
      </c>
      <c r="C73" s="632" t="s">
        <v>1275</v>
      </c>
      <c r="D73" s="614" t="s">
        <v>1957</v>
      </c>
      <c r="E73" s="615" t="s">
        <v>94</v>
      </c>
      <c r="F73" s="633" t="s">
        <v>24</v>
      </c>
      <c r="G73" s="617" t="s">
        <v>1958</v>
      </c>
    </row>
    <row r="74" spans="1:7" ht="75">
      <c r="A74" s="625">
        <v>75</v>
      </c>
      <c r="B74" s="634">
        <v>44328</v>
      </c>
      <c r="C74" s="632" t="s">
        <v>1277</v>
      </c>
      <c r="D74" s="614" t="s">
        <v>1959</v>
      </c>
      <c r="E74" s="615" t="s">
        <v>94</v>
      </c>
      <c r="F74" s="633" t="s">
        <v>24</v>
      </c>
      <c r="G74" s="617" t="s">
        <v>1958</v>
      </c>
    </row>
    <row r="75" spans="1:7" ht="60">
      <c r="A75" s="625">
        <v>76</v>
      </c>
      <c r="B75" s="634">
        <v>44335</v>
      </c>
      <c r="C75" s="632" t="s">
        <v>1279</v>
      </c>
      <c r="D75" s="614" t="s">
        <v>1960</v>
      </c>
      <c r="E75" s="615" t="s">
        <v>94</v>
      </c>
      <c r="F75" s="633" t="s">
        <v>24</v>
      </c>
      <c r="G75" s="617" t="s">
        <v>1961</v>
      </c>
    </row>
    <row r="76" spans="1:7" ht="45">
      <c r="A76" s="625">
        <v>77</v>
      </c>
      <c r="B76" s="634">
        <v>44335</v>
      </c>
      <c r="C76" s="632" t="s">
        <v>1281</v>
      </c>
      <c r="D76" s="614" t="s">
        <v>1962</v>
      </c>
      <c r="E76" s="615" t="s">
        <v>94</v>
      </c>
      <c r="F76" s="633" t="s">
        <v>24</v>
      </c>
      <c r="G76" s="617" t="s">
        <v>500</v>
      </c>
    </row>
    <row r="77" spans="1:7" ht="30">
      <c r="A77" s="625">
        <v>78</v>
      </c>
      <c r="B77" s="634">
        <v>44342</v>
      </c>
      <c r="C77" s="632" t="s">
        <v>1283</v>
      </c>
      <c r="D77" s="614" t="s">
        <v>1963</v>
      </c>
      <c r="E77" s="615" t="s">
        <v>261</v>
      </c>
      <c r="F77" s="633" t="s">
        <v>22</v>
      </c>
      <c r="G77" s="617" t="s">
        <v>1964</v>
      </c>
    </row>
    <row r="78" spans="1:7" ht="30">
      <c r="A78" s="625">
        <v>79</v>
      </c>
      <c r="B78" s="642">
        <v>44342</v>
      </c>
      <c r="C78" s="643" t="s">
        <v>1965</v>
      </c>
      <c r="D78" s="644" t="s">
        <v>1966</v>
      </c>
      <c r="E78" s="645" t="s">
        <v>261</v>
      </c>
      <c r="F78" s="646" t="s">
        <v>22</v>
      </c>
      <c r="G78" s="641" t="s">
        <v>1967</v>
      </c>
    </row>
    <row r="79" spans="1:7" ht="60">
      <c r="A79" s="625">
        <v>80</v>
      </c>
      <c r="B79" s="634">
        <v>44347</v>
      </c>
      <c r="C79" s="632" t="s">
        <v>1286</v>
      </c>
      <c r="D79" s="614" t="s">
        <v>1968</v>
      </c>
      <c r="E79" s="615" t="s">
        <v>81</v>
      </c>
      <c r="F79" s="633" t="s">
        <v>23</v>
      </c>
      <c r="G79" s="617" t="s">
        <v>1969</v>
      </c>
    </row>
    <row r="80" spans="1:7" ht="45">
      <c r="A80" s="625">
        <v>81</v>
      </c>
      <c r="B80" s="634">
        <v>44347</v>
      </c>
      <c r="C80" s="632" t="s">
        <v>1289</v>
      </c>
      <c r="D80" s="614" t="s">
        <v>1970</v>
      </c>
      <c r="E80" s="615" t="s">
        <v>81</v>
      </c>
      <c r="F80" s="633" t="s">
        <v>21</v>
      </c>
      <c r="G80" s="617" t="s">
        <v>1971</v>
      </c>
    </row>
    <row r="81" spans="1:7" ht="45">
      <c r="A81" s="625">
        <v>82</v>
      </c>
      <c r="B81" s="634">
        <v>44349</v>
      </c>
      <c r="C81" s="632" t="s">
        <v>1292</v>
      </c>
      <c r="D81" s="614" t="s">
        <v>1972</v>
      </c>
      <c r="E81" s="615" t="s">
        <v>122</v>
      </c>
      <c r="F81" s="633" t="s">
        <v>30</v>
      </c>
      <c r="G81" s="617" t="s">
        <v>1973</v>
      </c>
    </row>
    <row r="82" spans="1:7" ht="60">
      <c r="A82" s="625">
        <v>83</v>
      </c>
      <c r="B82" s="634">
        <v>44356</v>
      </c>
      <c r="C82" s="632" t="s">
        <v>1295</v>
      </c>
      <c r="D82" s="614" t="s">
        <v>1974</v>
      </c>
      <c r="E82" s="615" t="s">
        <v>261</v>
      </c>
      <c r="F82" s="633" t="s">
        <v>26</v>
      </c>
      <c r="G82" s="617" t="s">
        <v>1975</v>
      </c>
    </row>
    <row r="83" spans="1:7" ht="45">
      <c r="A83" s="625">
        <v>84</v>
      </c>
      <c r="B83" s="634">
        <v>44356</v>
      </c>
      <c r="C83" s="632" t="s">
        <v>1297</v>
      </c>
      <c r="D83" s="614" t="s">
        <v>1976</v>
      </c>
      <c r="E83" s="615" t="s">
        <v>261</v>
      </c>
      <c r="F83" s="633" t="s">
        <v>26</v>
      </c>
      <c r="G83" s="617" t="s">
        <v>1977</v>
      </c>
    </row>
    <row r="84" spans="1:7" ht="60">
      <c r="A84" s="625">
        <v>85</v>
      </c>
      <c r="B84" s="634">
        <v>44371</v>
      </c>
      <c r="C84" s="632" t="s">
        <v>1299</v>
      </c>
      <c r="D84" s="614" t="s">
        <v>1978</v>
      </c>
      <c r="E84" s="615" t="s">
        <v>79</v>
      </c>
      <c r="F84" s="633" t="s">
        <v>27</v>
      </c>
      <c r="G84" s="617" t="s">
        <v>1979</v>
      </c>
    </row>
    <row r="85" spans="1:7" ht="45">
      <c r="A85" s="625">
        <v>86</v>
      </c>
      <c r="B85" s="634">
        <v>44371</v>
      </c>
      <c r="C85" s="632" t="s">
        <v>1302</v>
      </c>
      <c r="D85" s="614" t="s">
        <v>1980</v>
      </c>
      <c r="E85" s="615" t="s">
        <v>79</v>
      </c>
      <c r="F85" s="633" t="s">
        <v>27</v>
      </c>
      <c r="G85" s="617" t="s">
        <v>1846</v>
      </c>
    </row>
    <row r="86" spans="1:7" ht="45">
      <c r="A86" s="625">
        <v>87</v>
      </c>
      <c r="B86" s="634">
        <v>44448</v>
      </c>
      <c r="C86" s="632" t="s">
        <v>1981</v>
      </c>
      <c r="D86" s="614" t="s">
        <v>1982</v>
      </c>
      <c r="E86" s="615" t="s">
        <v>79</v>
      </c>
      <c r="F86" s="633" t="s">
        <v>27</v>
      </c>
      <c r="G86" s="617" t="s">
        <v>1846</v>
      </c>
    </row>
    <row r="87" spans="1:7" ht="45">
      <c r="A87" s="625">
        <v>88</v>
      </c>
      <c r="B87" s="634">
        <v>44448</v>
      </c>
      <c r="C87" s="632" t="s">
        <v>1305</v>
      </c>
      <c r="D87" s="614" t="s">
        <v>1983</v>
      </c>
      <c r="E87" s="615" t="s">
        <v>79</v>
      </c>
      <c r="F87" s="633" t="s">
        <v>27</v>
      </c>
      <c r="G87" s="617" t="s">
        <v>296</v>
      </c>
    </row>
    <row r="88" spans="1:7" ht="30">
      <c r="A88" s="625">
        <v>89</v>
      </c>
      <c r="B88" s="634">
        <v>44453</v>
      </c>
      <c r="C88" s="632" t="s">
        <v>1308</v>
      </c>
      <c r="D88" s="614" t="s">
        <v>1984</v>
      </c>
      <c r="E88" s="615" t="s">
        <v>527</v>
      </c>
      <c r="F88" s="655" t="s">
        <v>419</v>
      </c>
      <c r="G88" s="617" t="s">
        <v>1985</v>
      </c>
    </row>
    <row r="89" spans="1:7" ht="30">
      <c r="A89" s="625">
        <v>90</v>
      </c>
      <c r="B89" s="634">
        <v>44453</v>
      </c>
      <c r="C89" s="632" t="s">
        <v>1322</v>
      </c>
      <c r="D89" s="614" t="s">
        <v>1986</v>
      </c>
      <c r="E89" s="615" t="s">
        <v>527</v>
      </c>
      <c r="F89" s="655" t="s">
        <v>419</v>
      </c>
      <c r="G89" s="617" t="s">
        <v>1987</v>
      </c>
    </row>
    <row r="90" spans="1:7" ht="45">
      <c r="A90" s="625">
        <v>91</v>
      </c>
      <c r="B90" s="634">
        <v>44453</v>
      </c>
      <c r="C90" s="632" t="s">
        <v>1311</v>
      </c>
      <c r="D90" s="614" t="s">
        <v>1988</v>
      </c>
      <c r="E90" s="615" t="s">
        <v>526</v>
      </c>
      <c r="F90" s="633" t="s">
        <v>38</v>
      </c>
      <c r="G90" s="617" t="s">
        <v>1989</v>
      </c>
    </row>
    <row r="91" spans="1:7" ht="45">
      <c r="A91" s="625">
        <v>92</v>
      </c>
      <c r="B91" s="634">
        <v>44454</v>
      </c>
      <c r="C91" s="632" t="s">
        <v>1314</v>
      </c>
      <c r="D91" s="614" t="s">
        <v>1990</v>
      </c>
      <c r="E91" s="615" t="s">
        <v>94</v>
      </c>
      <c r="F91" s="633" t="s">
        <v>25</v>
      </c>
      <c r="G91" s="617" t="s">
        <v>1854</v>
      </c>
    </row>
    <row r="92" spans="1:7" ht="60">
      <c r="A92" s="625">
        <v>93</v>
      </c>
      <c r="B92" s="634">
        <v>44454</v>
      </c>
      <c r="C92" s="632" t="s">
        <v>1325</v>
      </c>
      <c r="D92" s="614" t="s">
        <v>1991</v>
      </c>
      <c r="E92" s="615" t="s">
        <v>94</v>
      </c>
      <c r="F92" s="633" t="s">
        <v>24</v>
      </c>
      <c r="G92" s="617" t="s">
        <v>1992</v>
      </c>
    </row>
    <row r="93" spans="1:7" ht="30">
      <c r="A93" s="625">
        <v>94</v>
      </c>
      <c r="B93" s="634">
        <v>44475</v>
      </c>
      <c r="C93" s="632" t="s">
        <v>1317</v>
      </c>
      <c r="D93" s="614" t="s">
        <v>1993</v>
      </c>
      <c r="E93" s="615" t="s">
        <v>261</v>
      </c>
      <c r="F93" s="633" t="s">
        <v>22</v>
      </c>
      <c r="G93" s="617" t="s">
        <v>1964</v>
      </c>
    </row>
    <row r="94" spans="1:7" ht="45">
      <c r="A94" s="625">
        <v>95</v>
      </c>
      <c r="B94" s="634">
        <v>44475</v>
      </c>
      <c r="C94" s="632" t="s">
        <v>1319</v>
      </c>
      <c r="D94" s="614" t="s">
        <v>1994</v>
      </c>
      <c r="E94" s="615" t="s">
        <v>261</v>
      </c>
      <c r="F94" s="633" t="s">
        <v>22</v>
      </c>
      <c r="G94" s="617" t="s">
        <v>1995</v>
      </c>
    </row>
    <row r="95" spans="1:7" ht="60">
      <c r="A95" s="625">
        <v>96</v>
      </c>
      <c r="B95" s="634">
        <v>44580</v>
      </c>
      <c r="C95" s="632" t="s">
        <v>1328</v>
      </c>
      <c r="D95" s="614" t="s">
        <v>1996</v>
      </c>
      <c r="E95" s="615" t="s">
        <v>261</v>
      </c>
      <c r="F95" s="633" t="s">
        <v>1997</v>
      </c>
      <c r="G95" s="617" t="s">
        <v>1998</v>
      </c>
    </row>
    <row r="96" spans="1:7" ht="45">
      <c r="A96" s="625">
        <v>97</v>
      </c>
      <c r="B96" s="634">
        <v>44580</v>
      </c>
      <c r="C96" s="632" t="s">
        <v>1331</v>
      </c>
      <c r="D96" s="614" t="s">
        <v>1999</v>
      </c>
      <c r="E96" s="615" t="s">
        <v>261</v>
      </c>
      <c r="F96" s="633" t="s">
        <v>22</v>
      </c>
      <c r="G96" s="617" t="s">
        <v>2000</v>
      </c>
    </row>
    <row r="97" spans="1:7" ht="45">
      <c r="A97" s="625">
        <v>98</v>
      </c>
      <c r="B97" s="634">
        <v>44580</v>
      </c>
      <c r="C97" s="632" t="s">
        <v>1334</v>
      </c>
      <c r="D97" s="614" t="s">
        <v>2001</v>
      </c>
      <c r="E97" s="615" t="s">
        <v>261</v>
      </c>
      <c r="F97" s="633" t="s">
        <v>22</v>
      </c>
      <c r="G97" s="617" t="s">
        <v>1903</v>
      </c>
    </row>
    <row r="98" spans="1:7" ht="45">
      <c r="A98" s="625">
        <v>99</v>
      </c>
      <c r="B98" s="634">
        <v>44587</v>
      </c>
      <c r="C98" s="632" t="s">
        <v>1336</v>
      </c>
      <c r="D98" s="614" t="s">
        <v>2002</v>
      </c>
      <c r="E98" s="615" t="s">
        <v>94</v>
      </c>
      <c r="F98" s="633" t="s">
        <v>24</v>
      </c>
      <c r="G98" s="617" t="s">
        <v>1877</v>
      </c>
    </row>
    <row r="99" spans="1:7" ht="45">
      <c r="A99" s="625">
        <v>100</v>
      </c>
      <c r="B99" s="634">
        <v>44587</v>
      </c>
      <c r="C99" s="632" t="s">
        <v>1338</v>
      </c>
      <c r="D99" s="614" t="s">
        <v>2003</v>
      </c>
      <c r="E99" s="615" t="s">
        <v>94</v>
      </c>
      <c r="F99" s="633" t="s">
        <v>25</v>
      </c>
      <c r="G99" s="617" t="s">
        <v>1992</v>
      </c>
    </row>
    <row r="100" spans="1:7" ht="45">
      <c r="A100" s="625">
        <v>101</v>
      </c>
      <c r="B100" s="634">
        <v>44592</v>
      </c>
      <c r="C100" s="632" t="s">
        <v>1340</v>
      </c>
      <c r="D100" s="614" t="s">
        <v>2004</v>
      </c>
      <c r="E100" s="615" t="s">
        <v>81</v>
      </c>
      <c r="F100" s="633" t="s">
        <v>21</v>
      </c>
      <c r="G100" s="617" t="s">
        <v>2005</v>
      </c>
    </row>
    <row r="101" spans="1:7" ht="45">
      <c r="A101" s="656">
        <v>102</v>
      </c>
      <c r="B101" s="657">
        <v>44592</v>
      </c>
      <c r="C101" s="658" t="s">
        <v>1342</v>
      </c>
      <c r="D101" s="659" t="s">
        <v>2006</v>
      </c>
      <c r="E101" s="660" t="s">
        <v>81</v>
      </c>
      <c r="F101" s="661" t="s">
        <v>21</v>
      </c>
      <c r="G101" s="617" t="s">
        <v>2007</v>
      </c>
    </row>
    <row r="102" spans="1:7" ht="75">
      <c r="A102" s="611">
        <v>103</v>
      </c>
      <c r="B102" s="657">
        <v>44617</v>
      </c>
      <c r="C102" s="486" t="s">
        <v>1344</v>
      </c>
      <c r="D102" s="486" t="s">
        <v>2008</v>
      </c>
      <c r="E102" s="662" t="s">
        <v>114</v>
      </c>
      <c r="F102" s="661" t="s">
        <v>39</v>
      </c>
      <c r="G102" s="617" t="s">
        <v>2009</v>
      </c>
    </row>
    <row r="103" spans="1:7" ht="45">
      <c r="A103" s="663">
        <v>104</v>
      </c>
      <c r="B103" s="657">
        <v>44620</v>
      </c>
      <c r="C103" s="466" t="s">
        <v>1347</v>
      </c>
      <c r="D103" s="466" t="s">
        <v>2010</v>
      </c>
      <c r="E103" s="664" t="s">
        <v>81</v>
      </c>
      <c r="F103" s="661" t="s">
        <v>23</v>
      </c>
      <c r="G103" s="617" t="s">
        <v>2011</v>
      </c>
    </row>
    <row r="104" spans="1:7" ht="45">
      <c r="A104" s="625">
        <v>105</v>
      </c>
      <c r="B104" s="657">
        <v>44620</v>
      </c>
      <c r="C104" s="466" t="s">
        <v>1350</v>
      </c>
      <c r="D104" s="466" t="s">
        <v>2012</v>
      </c>
      <c r="E104" s="662" t="s">
        <v>81</v>
      </c>
      <c r="F104" s="661" t="s">
        <v>23</v>
      </c>
      <c r="G104" s="617" t="s">
        <v>126</v>
      </c>
    </row>
    <row r="105" spans="1:7" ht="75">
      <c r="A105" s="625">
        <v>106</v>
      </c>
      <c r="B105" s="657">
        <v>44621</v>
      </c>
      <c r="C105" s="466" t="s">
        <v>1371</v>
      </c>
      <c r="D105" s="466" t="s">
        <v>2013</v>
      </c>
      <c r="E105" s="662" t="s">
        <v>393</v>
      </c>
      <c r="F105" s="661" t="s">
        <v>39</v>
      </c>
      <c r="G105" s="617" t="s">
        <v>2014</v>
      </c>
    </row>
    <row r="106" spans="1:7" ht="45">
      <c r="A106" s="625">
        <v>107</v>
      </c>
      <c r="B106" s="657">
        <v>44621</v>
      </c>
      <c r="C106" s="466" t="s">
        <v>1352</v>
      </c>
      <c r="D106" s="466" t="s">
        <v>2015</v>
      </c>
      <c r="E106" s="662" t="s">
        <v>393</v>
      </c>
      <c r="F106" s="661" t="s">
        <v>39</v>
      </c>
      <c r="G106" s="617" t="s">
        <v>2016</v>
      </c>
    </row>
    <row r="107" spans="1:7" ht="45">
      <c r="A107" s="625">
        <v>108</v>
      </c>
      <c r="B107" s="657">
        <v>44629</v>
      </c>
      <c r="C107" s="466" t="s">
        <v>493</v>
      </c>
      <c r="D107" s="466" t="s">
        <v>2017</v>
      </c>
      <c r="E107" s="662" t="s">
        <v>122</v>
      </c>
      <c r="F107" s="661" t="s">
        <v>38</v>
      </c>
      <c r="G107" s="617" t="s">
        <v>1831</v>
      </c>
    </row>
    <row r="108" spans="1:7" ht="45">
      <c r="A108" s="625">
        <v>109</v>
      </c>
      <c r="B108" s="657">
        <v>44650</v>
      </c>
      <c r="C108" s="466" t="s">
        <v>1356</v>
      </c>
      <c r="D108" s="466" t="s">
        <v>2018</v>
      </c>
      <c r="E108" s="662" t="s">
        <v>261</v>
      </c>
      <c r="F108" s="661" t="s">
        <v>26</v>
      </c>
      <c r="G108" s="617" t="s">
        <v>2019</v>
      </c>
    </row>
    <row r="109" spans="1:7" ht="30">
      <c r="A109" s="625">
        <v>110</v>
      </c>
      <c r="B109" s="665">
        <v>44650</v>
      </c>
      <c r="C109" s="666" t="s">
        <v>1358</v>
      </c>
      <c r="D109" s="666" t="s">
        <v>2020</v>
      </c>
      <c r="E109" s="667" t="s">
        <v>261</v>
      </c>
      <c r="F109" s="668" t="s">
        <v>22</v>
      </c>
      <c r="G109" s="641" t="s">
        <v>1840</v>
      </c>
    </row>
    <row r="110" spans="1:7" ht="45">
      <c r="A110" s="625">
        <v>111</v>
      </c>
      <c r="B110" s="657">
        <v>44656</v>
      </c>
      <c r="C110" s="461" t="s">
        <v>1374</v>
      </c>
      <c r="D110" s="461" t="s">
        <v>2021</v>
      </c>
      <c r="E110" s="662" t="s">
        <v>393</v>
      </c>
      <c r="F110" s="661" t="s">
        <v>39</v>
      </c>
      <c r="G110" s="617" t="s">
        <v>1856</v>
      </c>
    </row>
    <row r="111" spans="1:7" ht="75">
      <c r="A111" s="625">
        <v>112</v>
      </c>
      <c r="B111" s="657">
        <v>44656</v>
      </c>
      <c r="C111" s="461" t="s">
        <v>2022</v>
      </c>
      <c r="D111" s="461" t="s">
        <v>2023</v>
      </c>
      <c r="E111" s="662" t="s">
        <v>393</v>
      </c>
      <c r="F111" s="661" t="s">
        <v>39</v>
      </c>
      <c r="G111" s="617" t="s">
        <v>2024</v>
      </c>
    </row>
    <row r="112" spans="1:7" ht="45">
      <c r="A112" s="625">
        <v>113</v>
      </c>
      <c r="B112" s="657">
        <v>44657</v>
      </c>
      <c r="C112" s="461" t="s">
        <v>1380</v>
      </c>
      <c r="D112" s="461" t="s">
        <v>2025</v>
      </c>
      <c r="E112" s="662" t="s">
        <v>94</v>
      </c>
      <c r="F112" s="661" t="s">
        <v>25</v>
      </c>
      <c r="G112" s="617" t="s">
        <v>1930</v>
      </c>
    </row>
    <row r="113" spans="1:7" ht="60">
      <c r="A113" s="625">
        <v>114</v>
      </c>
      <c r="B113" s="665">
        <v>44657</v>
      </c>
      <c r="C113" s="669" t="s">
        <v>1360</v>
      </c>
      <c r="D113" s="669" t="s">
        <v>2026</v>
      </c>
      <c r="E113" s="667" t="s">
        <v>94</v>
      </c>
      <c r="F113" s="668" t="s">
        <v>25</v>
      </c>
      <c r="G113" s="641" t="s">
        <v>2027</v>
      </c>
    </row>
    <row r="114" spans="1:7" ht="60">
      <c r="A114" s="625">
        <v>115</v>
      </c>
      <c r="B114" s="657">
        <v>44664</v>
      </c>
      <c r="C114" s="461" t="s">
        <v>1364</v>
      </c>
      <c r="D114" s="461" t="s">
        <v>2028</v>
      </c>
      <c r="E114" s="662" t="s">
        <v>261</v>
      </c>
      <c r="F114" s="661" t="s">
        <v>26</v>
      </c>
      <c r="G114" s="617" t="s">
        <v>369</v>
      </c>
    </row>
    <row r="115" spans="1:7" ht="60">
      <c r="A115" s="625">
        <v>116</v>
      </c>
      <c r="B115" s="657">
        <v>44664</v>
      </c>
      <c r="C115" s="461" t="s">
        <v>1361</v>
      </c>
      <c r="D115" s="461" t="s">
        <v>2029</v>
      </c>
      <c r="E115" s="662" t="s">
        <v>261</v>
      </c>
      <c r="F115" s="661" t="s">
        <v>26</v>
      </c>
      <c r="G115" s="617" t="s">
        <v>2019</v>
      </c>
    </row>
    <row r="116" spans="1:7" ht="60">
      <c r="A116" s="625">
        <v>118</v>
      </c>
      <c r="B116" s="657">
        <v>44671</v>
      </c>
      <c r="C116" s="461" t="s">
        <v>1408</v>
      </c>
      <c r="D116" s="461" t="s">
        <v>2030</v>
      </c>
      <c r="E116" s="662" t="s">
        <v>122</v>
      </c>
      <c r="F116" s="661" t="s">
        <v>30</v>
      </c>
      <c r="G116" s="617" t="s">
        <v>2031</v>
      </c>
    </row>
    <row r="117" spans="1:7" ht="45">
      <c r="A117" s="625">
        <v>119</v>
      </c>
      <c r="B117" s="657">
        <v>44671</v>
      </c>
      <c r="C117" s="461" t="s">
        <v>1405</v>
      </c>
      <c r="D117" s="461" t="s">
        <v>2032</v>
      </c>
      <c r="E117" s="662" t="s">
        <v>122</v>
      </c>
      <c r="F117" s="661" t="s">
        <v>30</v>
      </c>
      <c r="G117" s="617" t="s">
        <v>1842</v>
      </c>
    </row>
    <row r="118" spans="1:7" ht="45">
      <c r="A118" s="625">
        <v>120</v>
      </c>
      <c r="B118" s="657">
        <v>44671</v>
      </c>
      <c r="C118" s="670" t="s">
        <v>1377</v>
      </c>
      <c r="D118" s="671" t="s">
        <v>2033</v>
      </c>
      <c r="E118" s="662" t="s">
        <v>122</v>
      </c>
      <c r="F118" s="672" t="s">
        <v>30</v>
      </c>
      <c r="G118" s="617" t="s">
        <v>2034</v>
      </c>
    </row>
    <row r="119" spans="1:7" ht="45">
      <c r="A119" s="625">
        <v>121</v>
      </c>
      <c r="B119" s="665">
        <v>44671</v>
      </c>
      <c r="C119" s="673" t="s">
        <v>2035</v>
      </c>
      <c r="D119" s="674" t="s">
        <v>2036</v>
      </c>
      <c r="E119" s="667" t="s">
        <v>94</v>
      </c>
      <c r="F119" s="675" t="s">
        <v>25</v>
      </c>
      <c r="G119" s="641" t="s">
        <v>1836</v>
      </c>
    </row>
    <row r="120" spans="1:7" ht="75">
      <c r="A120" s="625">
        <v>122</v>
      </c>
      <c r="B120" s="676">
        <v>44677</v>
      </c>
      <c r="C120" s="670" t="s">
        <v>1386</v>
      </c>
      <c r="D120" s="671" t="s">
        <v>2037</v>
      </c>
      <c r="E120" s="662" t="s">
        <v>64</v>
      </c>
      <c r="F120" s="672" t="s">
        <v>40</v>
      </c>
      <c r="G120" s="617" t="s">
        <v>1860</v>
      </c>
    </row>
    <row r="121" spans="1:7" ht="45">
      <c r="A121" s="625">
        <v>123</v>
      </c>
      <c r="B121" s="676">
        <v>44677</v>
      </c>
      <c r="C121" s="670" t="s">
        <v>2038</v>
      </c>
      <c r="D121" s="671" t="s">
        <v>2039</v>
      </c>
      <c r="E121" s="662" t="s">
        <v>64</v>
      </c>
      <c r="F121" s="672" t="s">
        <v>40</v>
      </c>
      <c r="G121" s="617" t="s">
        <v>2040</v>
      </c>
    </row>
    <row r="122" spans="1:7" ht="45">
      <c r="A122" s="625">
        <v>125</v>
      </c>
      <c r="B122" s="676">
        <v>44699</v>
      </c>
      <c r="C122" s="670" t="s">
        <v>1369</v>
      </c>
      <c r="D122" s="671" t="s">
        <v>2041</v>
      </c>
      <c r="E122" s="662" t="s">
        <v>261</v>
      </c>
      <c r="F122" s="672" t="s">
        <v>26</v>
      </c>
      <c r="G122" s="617" t="s">
        <v>1975</v>
      </c>
    </row>
    <row r="123" spans="1:7" ht="45">
      <c r="A123" s="625">
        <v>126</v>
      </c>
      <c r="B123" s="676">
        <v>44699</v>
      </c>
      <c r="C123" s="670" t="s">
        <v>1366</v>
      </c>
      <c r="D123" s="671" t="s">
        <v>2042</v>
      </c>
      <c r="E123" s="662" t="s">
        <v>261</v>
      </c>
      <c r="F123" s="672" t="s">
        <v>22</v>
      </c>
      <c r="G123" s="617" t="s">
        <v>1840</v>
      </c>
    </row>
    <row r="124" spans="1:7" ht="45">
      <c r="A124" s="625"/>
      <c r="B124" s="642">
        <v>44704</v>
      </c>
      <c r="C124" s="677" t="s">
        <v>1421</v>
      </c>
      <c r="D124" s="677" t="s">
        <v>2043</v>
      </c>
      <c r="E124" s="678" t="s">
        <v>81</v>
      </c>
      <c r="F124" s="679" t="s">
        <v>23</v>
      </c>
      <c r="G124" s="653" t="s">
        <v>621</v>
      </c>
    </row>
    <row r="125" spans="1:7" ht="45">
      <c r="A125" s="625">
        <v>127</v>
      </c>
      <c r="B125" s="676">
        <v>44718</v>
      </c>
      <c r="C125" s="670" t="s">
        <v>1392</v>
      </c>
      <c r="D125" s="671" t="s">
        <v>2044</v>
      </c>
      <c r="E125" s="662" t="s">
        <v>94</v>
      </c>
      <c r="F125" s="672" t="s">
        <v>25</v>
      </c>
      <c r="G125" s="617" t="s">
        <v>1975</v>
      </c>
    </row>
    <row r="126" spans="1:7" ht="60">
      <c r="A126" s="625">
        <v>128</v>
      </c>
      <c r="B126" s="676">
        <v>44718</v>
      </c>
      <c r="C126" s="670" t="s">
        <v>1394</v>
      </c>
      <c r="D126" s="671" t="s">
        <v>2045</v>
      </c>
      <c r="E126" s="662" t="s">
        <v>94</v>
      </c>
      <c r="F126" s="672" t="s">
        <v>25</v>
      </c>
      <c r="G126" s="617" t="s">
        <v>2046</v>
      </c>
    </row>
    <row r="127" spans="1:7" ht="45">
      <c r="A127" s="625">
        <v>129</v>
      </c>
      <c r="B127" s="676">
        <v>44718</v>
      </c>
      <c r="C127" s="670" t="s">
        <v>1389</v>
      </c>
      <c r="D127" s="671" t="s">
        <v>2047</v>
      </c>
      <c r="E127" s="662" t="s">
        <v>94</v>
      </c>
      <c r="F127" s="672" t="s">
        <v>24</v>
      </c>
      <c r="G127" s="617" t="s">
        <v>1877</v>
      </c>
    </row>
    <row r="128" spans="1:7" ht="60">
      <c r="A128" s="625">
        <v>130</v>
      </c>
      <c r="B128" s="676">
        <v>44719</v>
      </c>
      <c r="C128" s="670" t="s">
        <v>1411</v>
      </c>
      <c r="D128" s="671" t="s">
        <v>2048</v>
      </c>
      <c r="E128" s="662" t="s">
        <v>64</v>
      </c>
      <c r="F128" s="672" t="s">
        <v>40</v>
      </c>
      <c r="G128" s="617" t="s">
        <v>2049</v>
      </c>
    </row>
    <row r="129" spans="1:7" ht="30">
      <c r="A129" s="625">
        <v>131</v>
      </c>
      <c r="B129" s="676">
        <v>44719</v>
      </c>
      <c r="C129" s="670" t="s">
        <v>1414</v>
      </c>
      <c r="D129" s="671" t="s">
        <v>2050</v>
      </c>
      <c r="E129" s="662" t="s">
        <v>64</v>
      </c>
      <c r="F129" s="672" t="s">
        <v>40</v>
      </c>
      <c r="G129" s="617" t="s">
        <v>2051</v>
      </c>
    </row>
    <row r="130" spans="1:7" ht="30">
      <c r="A130" s="625">
        <v>132</v>
      </c>
      <c r="B130" s="676">
        <v>44720</v>
      </c>
      <c r="C130" s="670" t="s">
        <v>1417</v>
      </c>
      <c r="D130" s="671" t="s">
        <v>2052</v>
      </c>
      <c r="E130" s="662" t="s">
        <v>261</v>
      </c>
      <c r="F130" s="672" t="s">
        <v>22</v>
      </c>
      <c r="G130" s="617" t="s">
        <v>1903</v>
      </c>
    </row>
    <row r="131" spans="1:7" ht="60">
      <c r="A131" s="625">
        <v>133</v>
      </c>
      <c r="B131" s="676">
        <v>44720</v>
      </c>
      <c r="C131" s="670" t="s">
        <v>1419</v>
      </c>
      <c r="D131" s="671" t="s">
        <v>2053</v>
      </c>
      <c r="E131" s="662" t="s">
        <v>261</v>
      </c>
      <c r="F131" s="672" t="s">
        <v>26</v>
      </c>
      <c r="G131" s="617" t="s">
        <v>1977</v>
      </c>
    </row>
    <row r="132" spans="1:7" ht="45">
      <c r="A132" s="625">
        <v>134</v>
      </c>
      <c r="B132" s="680">
        <v>44720</v>
      </c>
      <c r="C132" s="681" t="s">
        <v>517</v>
      </c>
      <c r="D132" s="682" t="s">
        <v>2054</v>
      </c>
      <c r="E132" s="662" t="s">
        <v>122</v>
      </c>
      <c r="F132" s="672" t="s">
        <v>38</v>
      </c>
      <c r="G132" s="617" t="s">
        <v>1831</v>
      </c>
    </row>
    <row r="133" spans="1:7" ht="45">
      <c r="A133" s="625">
        <v>135</v>
      </c>
      <c r="B133" s="680">
        <v>44720</v>
      </c>
      <c r="C133" s="681" t="s">
        <v>516</v>
      </c>
      <c r="D133" s="682" t="s">
        <v>2055</v>
      </c>
      <c r="E133" s="662" t="s">
        <v>122</v>
      </c>
      <c r="F133" s="672" t="s">
        <v>38</v>
      </c>
      <c r="G133" s="617" t="s">
        <v>2056</v>
      </c>
    </row>
    <row r="134" spans="1:7" ht="75">
      <c r="A134" s="625">
        <v>136</v>
      </c>
      <c r="B134" s="680">
        <v>44720</v>
      </c>
      <c r="C134" s="681" t="s">
        <v>515</v>
      </c>
      <c r="D134" s="682" t="s">
        <v>2057</v>
      </c>
      <c r="E134" s="662" t="s">
        <v>122</v>
      </c>
      <c r="F134" s="672" t="s">
        <v>38</v>
      </c>
      <c r="G134" s="617" t="s">
        <v>1834</v>
      </c>
    </row>
    <row r="135" spans="1:7" ht="75">
      <c r="A135" s="625">
        <v>137</v>
      </c>
      <c r="B135" s="680">
        <v>44721</v>
      </c>
      <c r="C135" s="681" t="s">
        <v>1396</v>
      </c>
      <c r="D135" s="682" t="s">
        <v>2058</v>
      </c>
      <c r="E135" s="662" t="s">
        <v>114</v>
      </c>
      <c r="F135" s="672" t="s">
        <v>39</v>
      </c>
      <c r="G135" s="617" t="s">
        <v>2059</v>
      </c>
    </row>
    <row r="136" spans="1:7" ht="45">
      <c r="A136" s="625">
        <v>138</v>
      </c>
      <c r="B136" s="680">
        <v>44809</v>
      </c>
      <c r="C136" s="681" t="s">
        <v>1447</v>
      </c>
      <c r="D136" s="682" t="s">
        <v>2060</v>
      </c>
      <c r="E136" s="662" t="s">
        <v>81</v>
      </c>
      <c r="F136" s="672" t="s">
        <v>23</v>
      </c>
      <c r="G136" s="617" t="s">
        <v>274</v>
      </c>
    </row>
    <row r="137" spans="1:7" ht="45">
      <c r="A137" s="625">
        <v>139</v>
      </c>
      <c r="B137" s="680">
        <v>44809</v>
      </c>
      <c r="C137" s="681" t="s">
        <v>1440</v>
      </c>
      <c r="D137" s="682" t="s">
        <v>2061</v>
      </c>
      <c r="E137" s="662" t="s">
        <v>81</v>
      </c>
      <c r="F137" s="672" t="s">
        <v>21</v>
      </c>
      <c r="G137" s="617" t="s">
        <v>2062</v>
      </c>
    </row>
    <row r="138" spans="1:7" ht="45">
      <c r="A138" s="625">
        <v>140</v>
      </c>
      <c r="B138" s="680">
        <v>44809</v>
      </c>
      <c r="C138" s="681" t="s">
        <v>1451</v>
      </c>
      <c r="D138" s="682" t="s">
        <v>2063</v>
      </c>
      <c r="E138" s="662" t="s">
        <v>81</v>
      </c>
      <c r="F138" s="672" t="s">
        <v>21</v>
      </c>
      <c r="G138" s="617" t="s">
        <v>2064</v>
      </c>
    </row>
    <row r="139" spans="1:7" ht="30">
      <c r="A139" s="625">
        <v>141</v>
      </c>
      <c r="B139" s="680">
        <v>44811</v>
      </c>
      <c r="C139" s="670" t="s">
        <v>1428</v>
      </c>
      <c r="D139" s="671" t="s">
        <v>2065</v>
      </c>
      <c r="E139" s="662" t="s">
        <v>261</v>
      </c>
      <c r="F139" s="672" t="s">
        <v>22</v>
      </c>
      <c r="G139" s="617" t="s">
        <v>1840</v>
      </c>
    </row>
    <row r="140" spans="1:7" ht="60">
      <c r="A140" s="625">
        <v>142</v>
      </c>
      <c r="B140" s="680">
        <v>44811</v>
      </c>
      <c r="C140" s="670" t="s">
        <v>1426</v>
      </c>
      <c r="D140" s="671" t="s">
        <v>2066</v>
      </c>
      <c r="E140" s="662" t="s">
        <v>261</v>
      </c>
      <c r="F140" s="672" t="s">
        <v>26</v>
      </c>
      <c r="G140" s="617" t="s">
        <v>2067</v>
      </c>
    </row>
    <row r="141" spans="1:7" ht="60">
      <c r="A141" s="625">
        <v>143</v>
      </c>
      <c r="B141" s="680">
        <v>44811</v>
      </c>
      <c r="C141" s="670" t="s">
        <v>1423</v>
      </c>
      <c r="D141" s="671" t="s">
        <v>2068</v>
      </c>
      <c r="E141" s="662" t="s">
        <v>261</v>
      </c>
      <c r="F141" s="672" t="s">
        <v>26</v>
      </c>
      <c r="G141" s="617" t="s">
        <v>2069</v>
      </c>
    </row>
    <row r="142" spans="1:7" ht="60">
      <c r="A142" s="625">
        <v>144</v>
      </c>
      <c r="B142" s="680">
        <v>44816</v>
      </c>
      <c r="C142" s="681" t="s">
        <v>1445</v>
      </c>
      <c r="D142" s="682" t="s">
        <v>2070</v>
      </c>
      <c r="E142" s="662" t="s">
        <v>81</v>
      </c>
      <c r="F142" s="672" t="s">
        <v>23</v>
      </c>
      <c r="G142" s="617" t="s">
        <v>2011</v>
      </c>
    </row>
    <row r="143" spans="1:7" ht="45">
      <c r="A143" s="656">
        <v>145</v>
      </c>
      <c r="B143" s="680">
        <v>44816</v>
      </c>
      <c r="C143" s="681" t="s">
        <v>1443</v>
      </c>
      <c r="D143" s="682" t="s">
        <v>2071</v>
      </c>
      <c r="E143" s="662" t="s">
        <v>81</v>
      </c>
      <c r="F143" s="672" t="s">
        <v>21</v>
      </c>
      <c r="G143" s="617" t="s">
        <v>1897</v>
      </c>
    </row>
    <row r="144" spans="1:7" ht="45">
      <c r="A144" s="656">
        <v>146</v>
      </c>
      <c r="B144" s="680">
        <v>44816</v>
      </c>
      <c r="C144" s="681" t="s">
        <v>1449</v>
      </c>
      <c r="D144" s="682" t="s">
        <v>2072</v>
      </c>
      <c r="E144" s="662" t="s">
        <v>81</v>
      </c>
      <c r="F144" s="672" t="s">
        <v>23</v>
      </c>
      <c r="G144" s="617" t="s">
        <v>2073</v>
      </c>
    </row>
    <row r="145" spans="1:7" ht="60">
      <c r="A145" s="656">
        <v>147</v>
      </c>
      <c r="B145" s="680">
        <v>44818</v>
      </c>
      <c r="C145" s="681" t="s">
        <v>1433</v>
      </c>
      <c r="D145" s="682" t="s">
        <v>2074</v>
      </c>
      <c r="E145" s="662" t="s">
        <v>122</v>
      </c>
      <c r="F145" s="672" t="s">
        <v>30</v>
      </c>
      <c r="G145" s="617" t="s">
        <v>2075</v>
      </c>
    </row>
    <row r="146" spans="1:7" ht="45">
      <c r="A146" s="656">
        <v>148</v>
      </c>
      <c r="B146" s="680">
        <v>44818</v>
      </c>
      <c r="C146" s="681" t="s">
        <v>1430</v>
      </c>
      <c r="D146" s="682" t="s">
        <v>2076</v>
      </c>
      <c r="E146" s="662" t="s">
        <v>122</v>
      </c>
      <c r="F146" s="672" t="s">
        <v>30</v>
      </c>
      <c r="G146" s="617" t="s">
        <v>2077</v>
      </c>
    </row>
    <row r="147" spans="1:7" ht="45">
      <c r="A147" s="625">
        <v>150</v>
      </c>
      <c r="B147" s="683">
        <v>44824</v>
      </c>
      <c r="C147" s="684" t="s">
        <v>1436</v>
      </c>
      <c r="D147" s="685" t="s">
        <v>2078</v>
      </c>
      <c r="E147" s="686" t="s">
        <v>64</v>
      </c>
      <c r="F147" s="687" t="s">
        <v>40</v>
      </c>
      <c r="G147" s="653" t="s">
        <v>621</v>
      </c>
    </row>
    <row r="148" spans="1:7" ht="45">
      <c r="A148" s="656">
        <v>151</v>
      </c>
      <c r="B148" s="680">
        <v>44831</v>
      </c>
      <c r="C148" s="681" t="s">
        <v>1459</v>
      </c>
      <c r="D148" s="682" t="s">
        <v>2079</v>
      </c>
      <c r="E148" s="688" t="s">
        <v>393</v>
      </c>
      <c r="F148" s="689" t="s">
        <v>39</v>
      </c>
      <c r="G148" s="617" t="s">
        <v>2080</v>
      </c>
    </row>
    <row r="149" spans="1:7" ht="45">
      <c r="A149" s="656">
        <v>152</v>
      </c>
      <c r="B149" s="683">
        <v>44832</v>
      </c>
      <c r="C149" s="684" t="s">
        <v>1438</v>
      </c>
      <c r="D149" s="685" t="s">
        <v>2081</v>
      </c>
      <c r="E149" s="667" t="s">
        <v>94</v>
      </c>
      <c r="F149" s="675" t="s">
        <v>25</v>
      </c>
      <c r="G149" s="641" t="s">
        <v>1930</v>
      </c>
    </row>
    <row r="150" spans="1:7" ht="30">
      <c r="A150" s="625">
        <v>153</v>
      </c>
      <c r="B150" s="683">
        <v>44832</v>
      </c>
      <c r="C150" s="684" t="s">
        <v>1439</v>
      </c>
      <c r="D150" s="685" t="s">
        <v>2082</v>
      </c>
      <c r="E150" s="667" t="s">
        <v>94</v>
      </c>
      <c r="F150" s="675" t="s">
        <v>25</v>
      </c>
      <c r="G150" s="690" t="s">
        <v>2083</v>
      </c>
    </row>
    <row r="151" spans="1:7" ht="45">
      <c r="A151" s="656">
        <v>154</v>
      </c>
      <c r="B151" s="676">
        <v>44866</v>
      </c>
      <c r="C151" s="670" t="s">
        <v>1471</v>
      </c>
      <c r="D151" s="671" t="s">
        <v>2084</v>
      </c>
      <c r="E151" s="688" t="s">
        <v>393</v>
      </c>
      <c r="F151" s="689" t="s">
        <v>39</v>
      </c>
      <c r="G151" s="617" t="s">
        <v>2085</v>
      </c>
    </row>
    <row r="152" spans="1:7" ht="60">
      <c r="A152" s="656">
        <v>155</v>
      </c>
      <c r="B152" s="680">
        <v>44866</v>
      </c>
      <c r="C152" s="681" t="s">
        <v>1465</v>
      </c>
      <c r="D152" s="682" t="s">
        <v>2086</v>
      </c>
      <c r="E152" s="688" t="s">
        <v>393</v>
      </c>
      <c r="F152" s="689" t="s">
        <v>39</v>
      </c>
      <c r="G152" s="617" t="s">
        <v>2087</v>
      </c>
    </row>
    <row r="153" spans="1:7" ht="60">
      <c r="A153" s="656">
        <v>156</v>
      </c>
      <c r="B153" s="680">
        <v>44902</v>
      </c>
      <c r="C153" s="681" t="s">
        <v>1468</v>
      </c>
      <c r="D153" s="682" t="s">
        <v>2088</v>
      </c>
      <c r="E153" s="688" t="s">
        <v>393</v>
      </c>
      <c r="F153" s="689" t="s">
        <v>39</v>
      </c>
      <c r="G153" s="617" t="s">
        <v>1856</v>
      </c>
    </row>
    <row r="154" spans="1:7" ht="60">
      <c r="A154" s="656">
        <v>157</v>
      </c>
      <c r="B154" s="680">
        <v>44902</v>
      </c>
      <c r="C154" s="681" t="s">
        <v>1462</v>
      </c>
      <c r="D154" s="682" t="s">
        <v>2089</v>
      </c>
      <c r="E154" s="688" t="s">
        <v>393</v>
      </c>
      <c r="F154" s="689" t="s">
        <v>39</v>
      </c>
      <c r="G154" s="617" t="s">
        <v>1856</v>
      </c>
    </row>
    <row r="155" spans="1:7" ht="45">
      <c r="A155" s="656">
        <v>158</v>
      </c>
      <c r="B155" s="683">
        <v>44917</v>
      </c>
      <c r="C155" s="684" t="s">
        <v>1454</v>
      </c>
      <c r="D155" s="685" t="s">
        <v>2090</v>
      </c>
      <c r="E155" s="686" t="s">
        <v>133</v>
      </c>
      <c r="F155" s="687" t="s">
        <v>568</v>
      </c>
      <c r="G155" s="641" t="s">
        <v>2091</v>
      </c>
    </row>
    <row r="156" spans="1:7" ht="41.25" customHeight="1">
      <c r="A156" s="611">
        <v>159</v>
      </c>
      <c r="B156" s="634">
        <v>45007</v>
      </c>
      <c r="C156" s="670" t="s">
        <v>1456</v>
      </c>
      <c r="D156" s="614" t="s">
        <v>2092</v>
      </c>
      <c r="E156" s="691" t="s">
        <v>114</v>
      </c>
      <c r="F156" s="672" t="s">
        <v>39</v>
      </c>
      <c r="G156" s="617" t="s">
        <v>2093</v>
      </c>
    </row>
    <row r="157" spans="1:7" ht="60">
      <c r="A157" s="625">
        <v>160</v>
      </c>
      <c r="B157" s="676">
        <v>45062</v>
      </c>
      <c r="C157" s="670" t="s">
        <v>2094</v>
      </c>
      <c r="D157" s="671" t="s">
        <v>2095</v>
      </c>
      <c r="E157" s="691" t="s">
        <v>393</v>
      </c>
      <c r="F157" s="672" t="s">
        <v>39</v>
      </c>
      <c r="G157" s="617" t="s">
        <v>2096</v>
      </c>
    </row>
    <row r="158" spans="1:7" ht="45">
      <c r="A158" s="672" t="s">
        <v>2097</v>
      </c>
      <c r="B158" s="676">
        <v>45085</v>
      </c>
      <c r="C158" s="670" t="s">
        <v>2098</v>
      </c>
      <c r="D158" s="671" t="s">
        <v>2099</v>
      </c>
      <c r="E158" s="691" t="s">
        <v>525</v>
      </c>
      <c r="F158" s="672" t="s">
        <v>572</v>
      </c>
      <c r="G158" s="617" t="s">
        <v>2100</v>
      </c>
    </row>
    <row r="159" spans="1:7" ht="60">
      <c r="A159" s="611">
        <v>162</v>
      </c>
      <c r="B159" s="676">
        <v>45085</v>
      </c>
      <c r="C159" s="670" t="s">
        <v>2101</v>
      </c>
      <c r="D159" s="671" t="s">
        <v>2102</v>
      </c>
      <c r="E159" s="691" t="s">
        <v>525</v>
      </c>
      <c r="F159" s="672" t="s">
        <v>572</v>
      </c>
      <c r="G159" s="617" t="s">
        <v>1846</v>
      </c>
    </row>
    <row r="160" spans="1:7" ht="45">
      <c r="A160" s="611">
        <v>163</v>
      </c>
      <c r="B160" s="676">
        <v>45090</v>
      </c>
      <c r="C160" s="670" t="s">
        <v>2103</v>
      </c>
      <c r="D160" s="671" t="s">
        <v>2104</v>
      </c>
      <c r="E160" s="691" t="s">
        <v>64</v>
      </c>
      <c r="F160" s="672" t="s">
        <v>40</v>
      </c>
      <c r="G160" s="617" t="s">
        <v>2105</v>
      </c>
    </row>
    <row r="161" spans="1:7" ht="45">
      <c r="A161" s="611">
        <v>164</v>
      </c>
      <c r="B161" s="676">
        <v>45175</v>
      </c>
      <c r="C161" s="670" t="s">
        <v>2106</v>
      </c>
      <c r="D161" s="671" t="s">
        <v>2107</v>
      </c>
      <c r="E161" s="691" t="s">
        <v>114</v>
      </c>
      <c r="F161" s="672" t="s">
        <v>39</v>
      </c>
      <c r="G161" s="617" t="s">
        <v>2108</v>
      </c>
    </row>
    <row r="162" spans="1:7" ht="60">
      <c r="A162" s="611">
        <v>165</v>
      </c>
      <c r="B162" s="676">
        <v>45175</v>
      </c>
      <c r="C162" s="670" t="s">
        <v>2109</v>
      </c>
      <c r="D162" s="671" t="s">
        <v>2110</v>
      </c>
      <c r="E162" s="691" t="s">
        <v>114</v>
      </c>
      <c r="F162" s="672" t="s">
        <v>39</v>
      </c>
      <c r="G162" s="617" t="s">
        <v>1922</v>
      </c>
    </row>
    <row r="163" spans="1:7" ht="75">
      <c r="B163" s="676">
        <v>45188</v>
      </c>
      <c r="C163" s="670" t="s">
        <v>2111</v>
      </c>
      <c r="D163" s="614" t="s">
        <v>2112</v>
      </c>
      <c r="E163" s="691" t="s">
        <v>393</v>
      </c>
      <c r="F163" s="692" t="s">
        <v>39</v>
      </c>
      <c r="G163" s="617" t="s">
        <v>2113</v>
      </c>
    </row>
    <row r="164" spans="1:7" ht="45">
      <c r="B164" s="676">
        <v>45188</v>
      </c>
      <c r="C164" s="670" t="s">
        <v>2114</v>
      </c>
      <c r="D164" s="614" t="s">
        <v>2115</v>
      </c>
      <c r="E164" s="691" t="s">
        <v>393</v>
      </c>
      <c r="F164" s="692" t="s">
        <v>39</v>
      </c>
      <c r="G164" s="617" t="s">
        <v>2116</v>
      </c>
    </row>
    <row r="165" spans="1:7" ht="60">
      <c r="B165" s="676">
        <v>45190</v>
      </c>
      <c r="C165" s="670" t="s">
        <v>2117</v>
      </c>
      <c r="D165" s="671" t="s">
        <v>2118</v>
      </c>
      <c r="E165" s="691" t="s">
        <v>525</v>
      </c>
      <c r="F165" s="692" t="s">
        <v>572</v>
      </c>
      <c r="G165" s="617" t="s">
        <v>1844</v>
      </c>
    </row>
    <row r="166" spans="1:7" ht="60">
      <c r="B166" s="676">
        <v>45190</v>
      </c>
      <c r="C166" s="670" t="s">
        <v>2119</v>
      </c>
      <c r="D166" s="671" t="s">
        <v>2120</v>
      </c>
      <c r="E166" s="691" t="s">
        <v>525</v>
      </c>
      <c r="F166" s="692" t="s">
        <v>572</v>
      </c>
      <c r="G166" s="617" t="s">
        <v>2121</v>
      </c>
    </row>
    <row r="167" spans="1:7" ht="45">
      <c r="B167" s="693">
        <v>45204</v>
      </c>
      <c r="C167" s="673" t="s">
        <v>2122</v>
      </c>
      <c r="D167" s="674" t="s">
        <v>2123</v>
      </c>
      <c r="E167" s="678" t="s">
        <v>133</v>
      </c>
      <c r="F167" s="694" t="s">
        <v>568</v>
      </c>
      <c r="G167" s="641" t="s">
        <v>2124</v>
      </c>
    </row>
  </sheetData>
  <autoFilter ref="G1:G167"/>
  <pageMargins left="0.7" right="0.7" top="0.75" bottom="0.75" header="0.3" footer="0.3"/>
  <pageSetup paperSize="9" scale="92" firstPageNumber="2147483648" fitToHeight="0" orientation="portrait"/>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21" sqref="A21"/>
    </sheetView>
  </sheetViews>
  <sheetFormatPr defaultRowHeight="15"/>
  <cols>
    <col min="1" max="1" width="12.28515625" customWidth="1"/>
    <col min="3" max="3" width="18.85546875" bestFit="1" customWidth="1"/>
    <col min="5" max="5" width="28.85546875" bestFit="1" customWidth="1"/>
  </cols>
  <sheetData>
    <row r="1" spans="1:5" s="555" customFormat="1">
      <c r="A1" s="695" t="s">
        <v>44</v>
      </c>
      <c r="C1" s="695" t="s">
        <v>45</v>
      </c>
      <c r="E1" s="695" t="s">
        <v>657</v>
      </c>
    </row>
    <row r="2" spans="1:5">
      <c r="A2" s="696" t="s">
        <v>114</v>
      </c>
      <c r="C2" s="605" t="s">
        <v>192</v>
      </c>
      <c r="E2" s="696" t="s">
        <v>727</v>
      </c>
    </row>
    <row r="3" spans="1:5">
      <c r="A3" s="696" t="s">
        <v>64</v>
      </c>
      <c r="C3" s="605" t="s">
        <v>74</v>
      </c>
      <c r="E3" s="696" t="s">
        <v>708</v>
      </c>
    </row>
    <row r="4" spans="1:5">
      <c r="A4" s="696" t="s">
        <v>146</v>
      </c>
      <c r="C4" s="605" t="s">
        <v>221</v>
      </c>
      <c r="E4" s="696" t="s">
        <v>767</v>
      </c>
    </row>
    <row r="5" spans="1:5">
      <c r="A5" s="696" t="s">
        <v>393</v>
      </c>
      <c r="C5" s="605" t="s">
        <v>110</v>
      </c>
      <c r="E5" s="696" t="s">
        <v>724</v>
      </c>
    </row>
    <row r="6" spans="1:5">
      <c r="A6" s="696" t="s">
        <v>73</v>
      </c>
      <c r="C6" s="605" t="s">
        <v>112</v>
      </c>
      <c r="E6" s="696" t="s">
        <v>662</v>
      </c>
    </row>
    <row r="7" spans="1:5">
      <c r="A7" s="696" t="s">
        <v>528</v>
      </c>
      <c r="C7" s="605" t="s">
        <v>108</v>
      </c>
      <c r="E7" s="696" t="s">
        <v>694</v>
      </c>
    </row>
    <row r="8" spans="1:5">
      <c r="A8" s="696" t="s">
        <v>77</v>
      </c>
      <c r="C8" s="605" t="s">
        <v>21</v>
      </c>
      <c r="E8" s="696" t="s">
        <v>679</v>
      </c>
    </row>
    <row r="9" spans="1:5">
      <c r="A9" s="696" t="s">
        <v>527</v>
      </c>
      <c r="C9" s="605" t="s">
        <v>22</v>
      </c>
      <c r="E9" s="697" t="s">
        <v>688</v>
      </c>
    </row>
    <row r="10" spans="1:5">
      <c r="A10" s="696" t="s">
        <v>79</v>
      </c>
      <c r="C10" s="605" t="s">
        <v>23</v>
      </c>
    </row>
    <row r="11" spans="1:5">
      <c r="A11" s="696" t="s">
        <v>81</v>
      </c>
      <c r="C11" s="605" t="s">
        <v>24</v>
      </c>
    </row>
    <row r="12" spans="1:5">
      <c r="A12" s="696" t="s">
        <v>94</v>
      </c>
      <c r="C12" s="605" t="s">
        <v>25</v>
      </c>
    </row>
    <row r="13" spans="1:5">
      <c r="A13" s="696" t="s">
        <v>97</v>
      </c>
      <c r="C13" s="605" t="s">
        <v>26</v>
      </c>
    </row>
    <row r="14" spans="1:5">
      <c r="A14" s="696" t="s">
        <v>104</v>
      </c>
      <c r="C14" s="605" t="s">
        <v>27</v>
      </c>
    </row>
    <row r="15" spans="1:5">
      <c r="A15" s="696" t="s">
        <v>107</v>
      </c>
      <c r="C15" s="605" t="s">
        <v>38</v>
      </c>
    </row>
    <row r="16" spans="1:5">
      <c r="A16" s="696" t="s">
        <v>261</v>
      </c>
      <c r="C16" s="605" t="s">
        <v>128</v>
      </c>
    </row>
    <row r="17" spans="1:3">
      <c r="A17" s="696" t="s">
        <v>122</v>
      </c>
      <c r="C17" s="605" t="s">
        <v>98</v>
      </c>
    </row>
    <row r="18" spans="1:3">
      <c r="A18" s="698" t="s">
        <v>526</v>
      </c>
      <c r="C18" s="605" t="s">
        <v>30</v>
      </c>
    </row>
    <row r="19" spans="1:3">
      <c r="A19" s="698" t="s">
        <v>525</v>
      </c>
      <c r="C19" s="91" t="s">
        <v>124</v>
      </c>
    </row>
    <row r="20" spans="1:3">
      <c r="A20" s="698" t="s">
        <v>133</v>
      </c>
      <c r="C20" s="91" t="s">
        <v>105</v>
      </c>
    </row>
    <row r="21" spans="1:3">
      <c r="C21" s="91" t="s">
        <v>419</v>
      </c>
    </row>
    <row r="22" spans="1:3">
      <c r="C22" s="91" t="s">
        <v>32</v>
      </c>
    </row>
    <row r="23" spans="1:3">
      <c r="C23" s="91" t="s">
        <v>71</v>
      </c>
    </row>
    <row r="24" spans="1:3">
      <c r="C24" s="91" t="s">
        <v>39</v>
      </c>
    </row>
    <row r="25" spans="1:3">
      <c r="C25" s="91" t="s">
        <v>40</v>
      </c>
    </row>
    <row r="26" spans="1:3">
      <c r="C26" s="325" t="s">
        <v>572</v>
      </c>
    </row>
  </sheetData>
  <pageMargins left="0.7" right="0.7" top="0.75" bottom="0.75" header="0.3" footer="0.3"/>
  <pageSetup paperSize="9" firstPageNumber="2147483648" orientation="portrait"/>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topLeftCell="A217" workbookViewId="0"/>
  </sheetViews>
  <sheetFormatPr defaultColWidth="9" defaultRowHeight="15"/>
  <cols>
    <col min="1" max="1" width="4" style="699" customWidth="1"/>
    <col min="2" max="2" width="11" style="700" customWidth="1"/>
    <col min="3" max="3" width="21.42578125" style="701" customWidth="1"/>
    <col min="4" max="4" width="50.7109375" customWidth="1"/>
    <col min="5" max="5" width="14.42578125" customWidth="1"/>
    <col min="6" max="6" width="17.7109375" customWidth="1"/>
  </cols>
  <sheetData>
    <row r="1" spans="1:7" ht="15.75">
      <c r="A1" s="702"/>
      <c r="B1" s="703" t="s">
        <v>50</v>
      </c>
      <c r="C1" s="704" t="s">
        <v>1821</v>
      </c>
      <c r="D1" s="112" t="s">
        <v>1822</v>
      </c>
      <c r="E1" s="91" t="s">
        <v>44</v>
      </c>
      <c r="F1" s="91" t="s">
        <v>45</v>
      </c>
    </row>
    <row r="2" spans="1:7" ht="45">
      <c r="A2" s="705">
        <v>1</v>
      </c>
      <c r="B2" s="706">
        <v>41661</v>
      </c>
      <c r="C2" s="707" t="s">
        <v>2125</v>
      </c>
      <c r="D2" s="708" t="s">
        <v>2126</v>
      </c>
      <c r="E2" s="709" t="s">
        <v>97</v>
      </c>
      <c r="F2" s="710" t="s">
        <v>98</v>
      </c>
      <c r="G2" t="s">
        <v>2127</v>
      </c>
    </row>
    <row r="3" spans="1:7" ht="45">
      <c r="A3" s="702">
        <v>2</v>
      </c>
      <c r="B3" s="711">
        <v>41682</v>
      </c>
      <c r="C3" s="613" t="s">
        <v>2128</v>
      </c>
      <c r="D3" s="379" t="s">
        <v>2129</v>
      </c>
      <c r="E3" s="709" t="s">
        <v>528</v>
      </c>
      <c r="F3" s="710" t="s">
        <v>38</v>
      </c>
    </row>
    <row r="4" spans="1:7" ht="60">
      <c r="A4" s="702">
        <v>3</v>
      </c>
      <c r="B4" s="711">
        <v>41682</v>
      </c>
      <c r="C4" s="613" t="s">
        <v>2130</v>
      </c>
      <c r="D4" s="379" t="s">
        <v>2131</v>
      </c>
      <c r="E4" s="709" t="s">
        <v>528</v>
      </c>
      <c r="F4" s="710" t="s">
        <v>38</v>
      </c>
    </row>
    <row r="5" spans="1:7" ht="60">
      <c r="A5" s="705">
        <v>4</v>
      </c>
      <c r="B5" s="706">
        <v>41698</v>
      </c>
      <c r="C5" s="707" t="s">
        <v>2132</v>
      </c>
      <c r="D5" s="708" t="s">
        <v>2133</v>
      </c>
      <c r="E5" s="709" t="s">
        <v>73</v>
      </c>
      <c r="F5" s="710" t="s">
        <v>74</v>
      </c>
    </row>
    <row r="6" spans="1:7" ht="60">
      <c r="A6" s="705">
        <v>5</v>
      </c>
      <c r="B6" s="706">
        <v>41724</v>
      </c>
      <c r="C6" s="707" t="s">
        <v>2134</v>
      </c>
      <c r="D6" s="708" t="s">
        <v>2135</v>
      </c>
      <c r="E6" s="709" t="s">
        <v>77</v>
      </c>
      <c r="F6" s="710" t="s">
        <v>30</v>
      </c>
    </row>
    <row r="7" spans="1:7" ht="45">
      <c r="A7" s="702">
        <v>6</v>
      </c>
      <c r="B7" s="711">
        <v>41745</v>
      </c>
      <c r="C7" s="613" t="s">
        <v>591</v>
      </c>
      <c r="D7" s="379" t="s">
        <v>2136</v>
      </c>
      <c r="E7" s="709" t="s">
        <v>79</v>
      </c>
      <c r="F7" s="710" t="s">
        <v>2137</v>
      </c>
    </row>
    <row r="8" spans="1:7" ht="60">
      <c r="A8" s="702">
        <v>7</v>
      </c>
      <c r="B8" s="711">
        <v>41745</v>
      </c>
      <c r="C8" s="613" t="s">
        <v>592</v>
      </c>
      <c r="D8" s="379" t="s">
        <v>2138</v>
      </c>
      <c r="E8" s="709" t="s">
        <v>79</v>
      </c>
      <c r="F8" s="710" t="s">
        <v>2137</v>
      </c>
    </row>
    <row r="9" spans="1:7" ht="45">
      <c r="A9" s="705">
        <v>8</v>
      </c>
      <c r="B9" s="706">
        <v>41785</v>
      </c>
      <c r="C9" s="707" t="s">
        <v>2139</v>
      </c>
      <c r="D9" s="708" t="s">
        <v>2140</v>
      </c>
      <c r="E9" s="709" t="s">
        <v>81</v>
      </c>
      <c r="F9" s="710" t="s">
        <v>23</v>
      </c>
    </row>
    <row r="10" spans="1:7" ht="45">
      <c r="A10" s="702">
        <v>9</v>
      </c>
      <c r="B10" s="711">
        <v>41786</v>
      </c>
      <c r="C10" s="613" t="s">
        <v>594</v>
      </c>
      <c r="D10" s="379" t="s">
        <v>2141</v>
      </c>
      <c r="E10" s="709" t="s">
        <v>527</v>
      </c>
      <c r="F10" s="710" t="s">
        <v>128</v>
      </c>
    </row>
    <row r="11" spans="1:7" ht="45">
      <c r="A11" s="702">
        <v>10</v>
      </c>
      <c r="B11" s="711">
        <v>41786</v>
      </c>
      <c r="C11" s="613" t="s">
        <v>593</v>
      </c>
      <c r="D11" s="379" t="s">
        <v>2142</v>
      </c>
      <c r="E11" s="709" t="s">
        <v>527</v>
      </c>
      <c r="F11" s="710" t="s">
        <v>128</v>
      </c>
    </row>
    <row r="12" spans="1:7" ht="45">
      <c r="A12" s="702">
        <v>11</v>
      </c>
      <c r="B12" s="711">
        <v>41800</v>
      </c>
      <c r="C12" s="613" t="s">
        <v>2143</v>
      </c>
      <c r="D12" s="379" t="s">
        <v>2144</v>
      </c>
      <c r="E12" s="709" t="s">
        <v>73</v>
      </c>
      <c r="F12" s="710" t="s">
        <v>74</v>
      </c>
    </row>
    <row r="13" spans="1:7" ht="45">
      <c r="A13" s="702">
        <v>12</v>
      </c>
      <c r="B13" s="711">
        <v>41801</v>
      </c>
      <c r="C13" s="613" t="s">
        <v>2145</v>
      </c>
      <c r="D13" s="379" t="s">
        <v>2146</v>
      </c>
      <c r="E13" s="709" t="s">
        <v>107</v>
      </c>
      <c r="F13" s="710" t="s">
        <v>108</v>
      </c>
    </row>
    <row r="14" spans="1:7" ht="45">
      <c r="A14" s="702">
        <v>13</v>
      </c>
      <c r="B14" s="711">
        <v>41801</v>
      </c>
      <c r="C14" s="613" t="s">
        <v>2147</v>
      </c>
      <c r="D14" s="379" t="s">
        <v>2148</v>
      </c>
      <c r="E14" s="709" t="s">
        <v>107</v>
      </c>
      <c r="F14" s="710" t="s">
        <v>112</v>
      </c>
    </row>
    <row r="15" spans="1:7" ht="75">
      <c r="A15" s="702">
        <v>14</v>
      </c>
      <c r="B15" s="711">
        <v>41808</v>
      </c>
      <c r="C15" s="613" t="s">
        <v>2149</v>
      </c>
      <c r="D15" s="379" t="s">
        <v>2150</v>
      </c>
      <c r="E15" s="709" t="s">
        <v>528</v>
      </c>
      <c r="F15" s="710" t="s">
        <v>38</v>
      </c>
    </row>
    <row r="16" spans="1:7" ht="90">
      <c r="A16" s="702">
        <v>15</v>
      </c>
      <c r="B16" s="711">
        <v>41808</v>
      </c>
      <c r="C16" s="613" t="s">
        <v>2151</v>
      </c>
      <c r="D16" s="379" t="s">
        <v>2152</v>
      </c>
      <c r="E16" s="709" t="s">
        <v>528</v>
      </c>
      <c r="F16" s="710" t="s">
        <v>38</v>
      </c>
    </row>
    <row r="17" spans="1:6" ht="45">
      <c r="A17" s="702">
        <v>16</v>
      </c>
      <c r="B17" s="711">
        <v>41815</v>
      </c>
      <c r="C17" s="613" t="s">
        <v>2153</v>
      </c>
      <c r="D17" s="379" t="s">
        <v>2154</v>
      </c>
      <c r="E17" s="709" t="s">
        <v>94</v>
      </c>
      <c r="F17" s="710" t="s">
        <v>24</v>
      </c>
    </row>
    <row r="18" spans="1:6" ht="60">
      <c r="A18" s="702">
        <v>17</v>
      </c>
      <c r="B18" s="711">
        <v>41815</v>
      </c>
      <c r="C18" s="613" t="s">
        <v>2155</v>
      </c>
      <c r="D18" s="379" t="s">
        <v>2156</v>
      </c>
      <c r="E18" s="709" t="s">
        <v>94</v>
      </c>
      <c r="F18" s="710" t="s">
        <v>25</v>
      </c>
    </row>
    <row r="19" spans="1:6" ht="45">
      <c r="A19" s="702">
        <v>18</v>
      </c>
      <c r="B19" s="711">
        <v>41815</v>
      </c>
      <c r="C19" s="613" t="s">
        <v>2157</v>
      </c>
      <c r="D19" s="379" t="s">
        <v>2158</v>
      </c>
      <c r="E19" s="709" t="s">
        <v>77</v>
      </c>
      <c r="F19" s="710" t="s">
        <v>38</v>
      </c>
    </row>
    <row r="20" spans="1:6" ht="45">
      <c r="A20" s="705">
        <v>19</v>
      </c>
      <c r="B20" s="706">
        <v>41815</v>
      </c>
      <c r="C20" s="707" t="s">
        <v>2159</v>
      </c>
      <c r="D20" s="708" t="s">
        <v>2160</v>
      </c>
      <c r="E20" s="709" t="s">
        <v>107</v>
      </c>
      <c r="F20" s="710" t="s">
        <v>110</v>
      </c>
    </row>
    <row r="21" spans="1:6" ht="45">
      <c r="A21" s="702">
        <v>20</v>
      </c>
      <c r="B21" s="711">
        <v>41815</v>
      </c>
      <c r="C21" s="613" t="s">
        <v>2157</v>
      </c>
      <c r="D21" s="379" t="s">
        <v>2158</v>
      </c>
      <c r="E21" s="709" t="s">
        <v>94</v>
      </c>
      <c r="F21" s="710" t="s">
        <v>24</v>
      </c>
    </row>
    <row r="22" spans="1:6" ht="45">
      <c r="A22" s="702">
        <v>21</v>
      </c>
      <c r="B22" s="711">
        <v>41815</v>
      </c>
      <c r="C22" s="613" t="s">
        <v>2161</v>
      </c>
      <c r="D22" s="379" t="s">
        <v>2162</v>
      </c>
      <c r="E22" s="709" t="s">
        <v>77</v>
      </c>
      <c r="F22" s="710" t="s">
        <v>38</v>
      </c>
    </row>
    <row r="23" spans="1:6" ht="30">
      <c r="A23" s="702">
        <v>22</v>
      </c>
      <c r="B23" s="711">
        <v>41820</v>
      </c>
      <c r="C23" s="613" t="s">
        <v>2163</v>
      </c>
      <c r="D23" s="379" t="s">
        <v>2164</v>
      </c>
      <c r="E23" s="709" t="s">
        <v>81</v>
      </c>
      <c r="F23" s="710" t="s">
        <v>23</v>
      </c>
    </row>
    <row r="24" spans="1:6" ht="60">
      <c r="A24" s="702">
        <v>23</v>
      </c>
      <c r="B24" s="711">
        <v>41886</v>
      </c>
      <c r="C24" s="613" t="s">
        <v>2165</v>
      </c>
      <c r="D24" s="379" t="s">
        <v>2166</v>
      </c>
      <c r="E24" s="709" t="s">
        <v>104</v>
      </c>
      <c r="F24" s="710" t="s">
        <v>105</v>
      </c>
    </row>
    <row r="25" spans="1:6" ht="45">
      <c r="A25" s="702">
        <v>24</v>
      </c>
      <c r="B25" s="711">
        <v>41899</v>
      </c>
      <c r="C25" s="613" t="s">
        <v>2167</v>
      </c>
      <c r="D25" s="379" t="s">
        <v>2168</v>
      </c>
      <c r="E25" s="709" t="s">
        <v>94</v>
      </c>
      <c r="F25" s="710" t="s">
        <v>25</v>
      </c>
    </row>
    <row r="26" spans="1:6" ht="60">
      <c r="A26" s="702">
        <v>25</v>
      </c>
      <c r="B26" s="711">
        <v>41899</v>
      </c>
      <c r="C26" s="613" t="s">
        <v>2169</v>
      </c>
      <c r="D26" s="379" t="s">
        <v>2170</v>
      </c>
      <c r="E26" s="709" t="s">
        <v>97</v>
      </c>
      <c r="F26" s="710" t="s">
        <v>98</v>
      </c>
    </row>
    <row r="27" spans="1:6" ht="45">
      <c r="A27" s="702">
        <v>26</v>
      </c>
      <c r="B27" s="711">
        <v>41899</v>
      </c>
      <c r="C27" s="613" t="s">
        <v>2171</v>
      </c>
      <c r="D27" s="379" t="s">
        <v>2172</v>
      </c>
      <c r="E27" s="709" t="s">
        <v>97</v>
      </c>
      <c r="F27" s="710" t="s">
        <v>98</v>
      </c>
    </row>
    <row r="28" spans="1:6" ht="60">
      <c r="A28" s="702">
        <v>27</v>
      </c>
      <c r="B28" s="711">
        <v>41899</v>
      </c>
      <c r="C28" s="613" t="s">
        <v>2173</v>
      </c>
      <c r="D28" s="379" t="s">
        <v>2174</v>
      </c>
      <c r="E28" s="709" t="s">
        <v>97</v>
      </c>
      <c r="F28" s="710" t="s">
        <v>98</v>
      </c>
    </row>
    <row r="29" spans="1:6" ht="90">
      <c r="A29" s="702">
        <v>28</v>
      </c>
      <c r="B29" s="711">
        <v>41906</v>
      </c>
      <c r="C29" s="613" t="s">
        <v>2175</v>
      </c>
      <c r="D29" s="379" t="s">
        <v>2176</v>
      </c>
      <c r="E29" s="709" t="s">
        <v>528</v>
      </c>
      <c r="F29" s="710" t="s">
        <v>128</v>
      </c>
    </row>
    <row r="30" spans="1:6" ht="45">
      <c r="A30" s="702">
        <v>29</v>
      </c>
      <c r="B30" s="711">
        <v>41906</v>
      </c>
      <c r="C30" s="613" t="s">
        <v>2177</v>
      </c>
      <c r="D30" s="379" t="s">
        <v>2178</v>
      </c>
      <c r="E30" s="709" t="s">
        <v>528</v>
      </c>
      <c r="F30" s="710" t="s">
        <v>2179</v>
      </c>
    </row>
    <row r="31" spans="1:6" ht="30">
      <c r="A31" s="705">
        <v>30</v>
      </c>
      <c r="B31" s="706">
        <v>41911</v>
      </c>
      <c r="C31" s="707" t="s">
        <v>2180</v>
      </c>
      <c r="D31" s="708" t="s">
        <v>2181</v>
      </c>
      <c r="E31" s="709" t="s">
        <v>81</v>
      </c>
      <c r="F31" s="710" t="s">
        <v>23</v>
      </c>
    </row>
    <row r="32" spans="1:6" ht="75">
      <c r="A32" s="705">
        <v>31</v>
      </c>
      <c r="B32" s="706">
        <v>41927</v>
      </c>
      <c r="C32" s="707" t="s">
        <v>2182</v>
      </c>
      <c r="D32" s="708" t="s">
        <v>2183</v>
      </c>
      <c r="E32" s="709" t="s">
        <v>97</v>
      </c>
      <c r="F32" s="710" t="s">
        <v>98</v>
      </c>
    </row>
    <row r="33" spans="1:7" ht="60">
      <c r="A33" s="702">
        <v>32</v>
      </c>
      <c r="B33" s="711">
        <v>41927</v>
      </c>
      <c r="C33" s="613" t="s">
        <v>2184</v>
      </c>
      <c r="D33" s="379" t="s">
        <v>2185</v>
      </c>
      <c r="E33" s="709" t="s">
        <v>97</v>
      </c>
      <c r="F33" s="710" t="s">
        <v>98</v>
      </c>
    </row>
    <row r="34" spans="1:7" ht="30">
      <c r="A34" s="702">
        <v>33</v>
      </c>
      <c r="B34" s="711">
        <v>41939</v>
      </c>
      <c r="C34" s="613" t="s">
        <v>2186</v>
      </c>
      <c r="D34" s="379" t="s">
        <v>2187</v>
      </c>
      <c r="E34" s="709" t="s">
        <v>81</v>
      </c>
      <c r="F34" s="710" t="s">
        <v>2188</v>
      </c>
    </row>
    <row r="35" spans="1:7" ht="30">
      <c r="A35" s="702">
        <v>34</v>
      </c>
      <c r="B35" s="711">
        <v>41974</v>
      </c>
      <c r="C35" s="613" t="s">
        <v>2189</v>
      </c>
      <c r="D35" s="379" t="s">
        <v>2190</v>
      </c>
      <c r="E35" s="709" t="s">
        <v>81</v>
      </c>
      <c r="F35" s="710" t="s">
        <v>23</v>
      </c>
    </row>
    <row r="36" spans="1:7" ht="30">
      <c r="A36" s="702">
        <v>35</v>
      </c>
      <c r="B36" s="711">
        <v>41974</v>
      </c>
      <c r="C36" s="613" t="s">
        <v>2191</v>
      </c>
      <c r="D36" s="379" t="s">
        <v>2192</v>
      </c>
      <c r="E36" s="709" t="s">
        <v>81</v>
      </c>
      <c r="F36" s="710" t="s">
        <v>23</v>
      </c>
    </row>
    <row r="37" spans="1:7" ht="45">
      <c r="A37" s="702">
        <v>36</v>
      </c>
      <c r="B37" s="711">
        <v>41990</v>
      </c>
      <c r="C37" s="613" t="s">
        <v>2193</v>
      </c>
      <c r="D37" s="379" t="s">
        <v>2194</v>
      </c>
      <c r="E37" s="709" t="s">
        <v>77</v>
      </c>
      <c r="F37" s="710" t="s">
        <v>38</v>
      </c>
    </row>
    <row r="38" spans="1:7" ht="45">
      <c r="A38" s="702">
        <v>37</v>
      </c>
      <c r="B38" s="711">
        <v>41997</v>
      </c>
      <c r="C38" s="613" t="s">
        <v>2195</v>
      </c>
      <c r="D38" s="379" t="s">
        <v>2196</v>
      </c>
      <c r="E38" s="709" t="s">
        <v>94</v>
      </c>
      <c r="F38" s="710" t="s">
        <v>25</v>
      </c>
    </row>
    <row r="39" spans="1:7" ht="45">
      <c r="A39" s="702">
        <v>38</v>
      </c>
      <c r="B39" s="711">
        <v>41997</v>
      </c>
      <c r="C39" s="613" t="s">
        <v>2197</v>
      </c>
      <c r="D39" s="379" t="s">
        <v>2198</v>
      </c>
      <c r="E39" s="709" t="s">
        <v>79</v>
      </c>
      <c r="F39" s="710" t="s">
        <v>124</v>
      </c>
    </row>
    <row r="40" spans="1:7" ht="45">
      <c r="A40" s="702">
        <v>39</v>
      </c>
      <c r="B40" s="711">
        <v>41997</v>
      </c>
      <c r="C40" s="613" t="s">
        <v>2199</v>
      </c>
      <c r="D40" s="379" t="s">
        <v>2200</v>
      </c>
      <c r="E40" s="709" t="s">
        <v>79</v>
      </c>
      <c r="F40" s="710" t="s">
        <v>27</v>
      </c>
    </row>
    <row r="41" spans="1:7" ht="45">
      <c r="A41" s="702">
        <v>40</v>
      </c>
      <c r="B41" s="287">
        <v>42018</v>
      </c>
      <c r="C41" s="712" t="s">
        <v>2201</v>
      </c>
      <c r="D41" s="708" t="s">
        <v>2202</v>
      </c>
      <c r="E41" s="285" t="s">
        <v>79</v>
      </c>
      <c r="F41" s="285" t="s">
        <v>27</v>
      </c>
    </row>
    <row r="42" spans="1:7" ht="30">
      <c r="A42" s="702">
        <v>41</v>
      </c>
      <c r="B42" s="126">
        <v>42023</v>
      </c>
      <c r="C42" s="713" t="s">
        <v>2203</v>
      </c>
      <c r="D42" s="379" t="s">
        <v>2204</v>
      </c>
      <c r="E42" s="91" t="s">
        <v>81</v>
      </c>
      <c r="F42" s="126" t="s">
        <v>2205</v>
      </c>
    </row>
    <row r="43" spans="1:7" ht="45">
      <c r="A43" s="702">
        <v>42</v>
      </c>
      <c r="B43" s="287">
        <v>42052</v>
      </c>
      <c r="C43" s="712" t="s">
        <v>2206</v>
      </c>
      <c r="D43" s="708" t="s">
        <v>2207</v>
      </c>
      <c r="E43" s="285" t="s">
        <v>73</v>
      </c>
      <c r="F43" s="285" t="s">
        <v>74</v>
      </c>
    </row>
    <row r="44" spans="1:7" ht="30">
      <c r="A44" s="702">
        <v>43</v>
      </c>
      <c r="B44" s="126">
        <v>42053</v>
      </c>
      <c r="C44" s="713" t="s">
        <v>2208</v>
      </c>
      <c r="D44" s="379" t="s">
        <v>2209</v>
      </c>
      <c r="E44" s="91" t="s">
        <v>107</v>
      </c>
      <c r="F44" s="91" t="s">
        <v>112</v>
      </c>
      <c r="G44" s="63" t="s">
        <v>2210</v>
      </c>
    </row>
    <row r="45" spans="1:7" ht="45">
      <c r="A45" s="702">
        <v>44</v>
      </c>
      <c r="B45" s="126">
        <v>42060</v>
      </c>
      <c r="C45" s="713" t="s">
        <v>2211</v>
      </c>
      <c r="D45" s="379" t="s">
        <v>2212</v>
      </c>
      <c r="E45" s="91" t="s">
        <v>94</v>
      </c>
      <c r="F45" s="91" t="s">
        <v>25</v>
      </c>
    </row>
    <row r="46" spans="1:7" ht="30">
      <c r="A46" s="702">
        <v>45</v>
      </c>
      <c r="B46" s="126">
        <v>42060</v>
      </c>
      <c r="C46" s="713" t="s">
        <v>2213</v>
      </c>
      <c r="D46" s="379" t="s">
        <v>2214</v>
      </c>
      <c r="E46" s="91" t="s">
        <v>107</v>
      </c>
      <c r="F46" s="91" t="s">
        <v>108</v>
      </c>
    </row>
    <row r="47" spans="1:7" ht="30">
      <c r="A47" s="702">
        <v>46</v>
      </c>
      <c r="B47" s="287">
        <v>42060</v>
      </c>
      <c r="C47" s="712" t="s">
        <v>2215</v>
      </c>
      <c r="D47" s="708" t="s">
        <v>2216</v>
      </c>
      <c r="E47" s="285" t="s">
        <v>94</v>
      </c>
      <c r="F47" s="285" t="s">
        <v>25</v>
      </c>
      <c r="G47" s="63" t="s">
        <v>1584</v>
      </c>
    </row>
    <row r="48" spans="1:7" ht="45">
      <c r="A48" s="702">
        <v>47</v>
      </c>
      <c r="B48" s="126">
        <v>42081</v>
      </c>
      <c r="C48" s="713" t="s">
        <v>2217</v>
      </c>
      <c r="D48" s="379" t="s">
        <v>2218</v>
      </c>
      <c r="E48" s="91" t="s">
        <v>107</v>
      </c>
      <c r="F48" s="91" t="s">
        <v>110</v>
      </c>
    </row>
    <row r="49" spans="1:6" ht="45">
      <c r="A49" s="702">
        <v>48</v>
      </c>
      <c r="B49" s="126">
        <v>42081</v>
      </c>
      <c r="C49" s="713" t="s">
        <v>2219</v>
      </c>
      <c r="D49" s="379" t="s">
        <v>2220</v>
      </c>
      <c r="E49" s="91" t="s">
        <v>79</v>
      </c>
      <c r="F49" s="91" t="s">
        <v>124</v>
      </c>
    </row>
    <row r="50" spans="1:6" ht="45">
      <c r="A50" s="702">
        <v>49</v>
      </c>
      <c r="B50" s="126">
        <v>42081</v>
      </c>
      <c r="C50" s="713" t="s">
        <v>2221</v>
      </c>
      <c r="D50" s="379" t="s">
        <v>2222</v>
      </c>
      <c r="E50" s="91" t="s">
        <v>79</v>
      </c>
      <c r="F50" s="91" t="s">
        <v>27</v>
      </c>
    </row>
    <row r="51" spans="1:6" ht="30">
      <c r="A51" s="702">
        <v>50</v>
      </c>
      <c r="B51" s="287">
        <v>42081</v>
      </c>
      <c r="C51" s="712" t="s">
        <v>2223</v>
      </c>
      <c r="D51" s="708" t="s">
        <v>2224</v>
      </c>
      <c r="E51" s="285" t="s">
        <v>79</v>
      </c>
      <c r="F51" s="285" t="s">
        <v>27</v>
      </c>
    </row>
    <row r="52" spans="1:6" ht="45">
      <c r="A52" s="702">
        <v>51</v>
      </c>
      <c r="B52" s="126">
        <v>42081</v>
      </c>
      <c r="C52" s="713" t="s">
        <v>2225</v>
      </c>
      <c r="D52" s="379" t="s">
        <v>2226</v>
      </c>
      <c r="E52" s="91" t="s">
        <v>77</v>
      </c>
      <c r="F52" s="91" t="s">
        <v>38</v>
      </c>
    </row>
    <row r="53" spans="1:6" ht="45">
      <c r="A53" s="702">
        <v>52</v>
      </c>
      <c r="B53" s="126">
        <v>42081</v>
      </c>
      <c r="C53" s="713" t="s">
        <v>2227</v>
      </c>
      <c r="D53" s="379" t="s">
        <v>2228</v>
      </c>
      <c r="E53" s="91" t="s">
        <v>77</v>
      </c>
      <c r="F53" s="91" t="s">
        <v>30</v>
      </c>
    </row>
    <row r="54" spans="1:6" ht="30">
      <c r="A54" s="702">
        <v>53</v>
      </c>
      <c r="B54" s="287">
        <v>42102</v>
      </c>
      <c r="C54" s="712" t="s">
        <v>2229</v>
      </c>
      <c r="D54" s="708" t="s">
        <v>2230</v>
      </c>
      <c r="E54" s="285" t="s">
        <v>79</v>
      </c>
      <c r="F54" s="285" t="s">
        <v>124</v>
      </c>
    </row>
    <row r="55" spans="1:6" ht="30">
      <c r="A55" s="702">
        <v>54</v>
      </c>
      <c r="B55" s="126">
        <v>42093</v>
      </c>
      <c r="C55" s="713" t="s">
        <v>2231</v>
      </c>
      <c r="D55" s="379" t="s">
        <v>2232</v>
      </c>
      <c r="E55" s="91" t="s">
        <v>81</v>
      </c>
      <c r="F55" s="126" t="s">
        <v>2205</v>
      </c>
    </row>
    <row r="56" spans="1:6" ht="45">
      <c r="A56" s="702">
        <v>55</v>
      </c>
      <c r="B56" s="126">
        <v>42093</v>
      </c>
      <c r="C56" s="713" t="s">
        <v>2233</v>
      </c>
      <c r="D56" s="379" t="s">
        <v>2234</v>
      </c>
      <c r="E56" s="91" t="s">
        <v>81</v>
      </c>
      <c r="F56" s="126" t="s">
        <v>2205</v>
      </c>
    </row>
    <row r="57" spans="1:6" ht="45">
      <c r="A57" s="702">
        <v>56</v>
      </c>
      <c r="B57" s="126">
        <v>42102</v>
      </c>
      <c r="C57" s="713" t="s">
        <v>2235</v>
      </c>
      <c r="D57" s="379" t="s">
        <v>2236</v>
      </c>
      <c r="E57" s="91" t="s">
        <v>79</v>
      </c>
      <c r="F57" s="91" t="s">
        <v>27</v>
      </c>
    </row>
    <row r="58" spans="1:6" ht="30">
      <c r="A58" s="702">
        <v>57</v>
      </c>
      <c r="B58" s="126">
        <v>42102</v>
      </c>
      <c r="C58" s="713" t="s">
        <v>2237</v>
      </c>
      <c r="D58" s="379" t="s">
        <v>2238</v>
      </c>
      <c r="E58" s="91" t="s">
        <v>79</v>
      </c>
      <c r="F58" s="91" t="s">
        <v>27</v>
      </c>
    </row>
    <row r="59" spans="1:6" ht="45">
      <c r="A59" s="702">
        <v>58</v>
      </c>
      <c r="B59" s="126">
        <v>42109</v>
      </c>
      <c r="C59" s="713" t="s">
        <v>2239</v>
      </c>
      <c r="D59" s="379" t="s">
        <v>2240</v>
      </c>
      <c r="E59" s="91" t="s">
        <v>528</v>
      </c>
      <c r="F59" s="91" t="s">
        <v>38</v>
      </c>
    </row>
    <row r="60" spans="1:6" ht="45">
      <c r="A60" s="702">
        <v>59</v>
      </c>
      <c r="B60" s="126">
        <v>42109</v>
      </c>
      <c r="C60" s="713" t="s">
        <v>2241</v>
      </c>
      <c r="D60" s="379" t="s">
        <v>2242</v>
      </c>
      <c r="E60" s="91" t="s">
        <v>528</v>
      </c>
      <c r="F60" s="91" t="s">
        <v>38</v>
      </c>
    </row>
    <row r="61" spans="1:6" ht="30">
      <c r="A61" s="702">
        <v>60</v>
      </c>
      <c r="B61" s="126">
        <v>42116</v>
      </c>
      <c r="C61" s="713" t="s">
        <v>2243</v>
      </c>
      <c r="D61" s="379" t="s">
        <v>2244</v>
      </c>
      <c r="E61" s="91" t="s">
        <v>77</v>
      </c>
      <c r="F61" s="91" t="s">
        <v>38</v>
      </c>
    </row>
    <row r="62" spans="1:6" ht="45">
      <c r="A62" s="702">
        <v>61</v>
      </c>
      <c r="B62" s="126">
        <v>42116</v>
      </c>
      <c r="C62" s="713" t="s">
        <v>2245</v>
      </c>
      <c r="D62" s="379" t="s">
        <v>2246</v>
      </c>
      <c r="E62" s="91" t="s">
        <v>77</v>
      </c>
      <c r="F62" s="91" t="s">
        <v>30</v>
      </c>
    </row>
    <row r="63" spans="1:6" ht="30">
      <c r="A63" s="702">
        <v>62</v>
      </c>
      <c r="B63" s="126">
        <v>42116</v>
      </c>
      <c r="C63" s="713" t="s">
        <v>2247</v>
      </c>
      <c r="D63" s="379" t="s">
        <v>2248</v>
      </c>
      <c r="E63" s="91" t="s">
        <v>97</v>
      </c>
      <c r="F63" s="91" t="s">
        <v>98</v>
      </c>
    </row>
    <row r="64" spans="1:6" ht="45">
      <c r="A64" s="702">
        <v>63</v>
      </c>
      <c r="B64" s="126">
        <v>42116</v>
      </c>
      <c r="C64" s="713" t="s">
        <v>2249</v>
      </c>
      <c r="D64" s="379" t="s">
        <v>2250</v>
      </c>
      <c r="E64" s="91" t="s">
        <v>97</v>
      </c>
      <c r="F64" s="91" t="s">
        <v>98</v>
      </c>
    </row>
    <row r="65" spans="1:6" ht="45">
      <c r="A65" s="702">
        <v>64</v>
      </c>
      <c r="B65" s="126">
        <v>42121</v>
      </c>
      <c r="C65" s="713" t="s">
        <v>2251</v>
      </c>
      <c r="D65" s="379" t="s">
        <v>2252</v>
      </c>
      <c r="E65" s="91" t="s">
        <v>81</v>
      </c>
      <c r="F65" s="126" t="s">
        <v>2205</v>
      </c>
    </row>
    <row r="66" spans="1:6" ht="45">
      <c r="A66" s="702">
        <v>65</v>
      </c>
      <c r="B66" s="126">
        <v>42121</v>
      </c>
      <c r="C66" s="713" t="s">
        <v>2253</v>
      </c>
      <c r="D66" s="379" t="s">
        <v>2254</v>
      </c>
      <c r="E66" s="91" t="s">
        <v>81</v>
      </c>
      <c r="F66" s="126" t="s">
        <v>2205</v>
      </c>
    </row>
    <row r="67" spans="1:6" ht="30">
      <c r="A67" s="702">
        <v>66</v>
      </c>
      <c r="B67" s="126">
        <v>42123</v>
      </c>
      <c r="C67" s="713" t="s">
        <v>2255</v>
      </c>
      <c r="D67" s="379" t="s">
        <v>2256</v>
      </c>
      <c r="E67" s="91" t="s">
        <v>94</v>
      </c>
      <c r="F67" s="126" t="s">
        <v>2257</v>
      </c>
    </row>
    <row r="68" spans="1:6" ht="30">
      <c r="A68" s="702">
        <v>67</v>
      </c>
      <c r="B68" s="126">
        <v>42123</v>
      </c>
      <c r="C68" s="713" t="s">
        <v>2258</v>
      </c>
      <c r="D68" s="379" t="s">
        <v>2259</v>
      </c>
      <c r="E68" s="91" t="s">
        <v>94</v>
      </c>
      <c r="F68" s="126" t="s">
        <v>2257</v>
      </c>
    </row>
    <row r="69" spans="1:6" ht="30">
      <c r="A69" s="702">
        <v>68</v>
      </c>
      <c r="B69" s="126">
        <v>42137</v>
      </c>
      <c r="C69" s="713" t="s">
        <v>2260</v>
      </c>
      <c r="D69" s="379" t="s">
        <v>2261</v>
      </c>
      <c r="E69" s="91" t="s">
        <v>77</v>
      </c>
      <c r="F69" s="126" t="s">
        <v>38</v>
      </c>
    </row>
    <row r="70" spans="1:6" ht="30">
      <c r="A70" s="702">
        <v>69</v>
      </c>
      <c r="B70" s="126">
        <v>42137</v>
      </c>
      <c r="C70" s="713" t="s">
        <v>2262</v>
      </c>
      <c r="D70" s="379" t="s">
        <v>2263</v>
      </c>
      <c r="E70" s="91" t="s">
        <v>77</v>
      </c>
      <c r="F70" s="126" t="s">
        <v>38</v>
      </c>
    </row>
    <row r="71" spans="1:6" ht="45">
      <c r="A71" s="702">
        <v>70</v>
      </c>
      <c r="B71" s="126">
        <v>42137</v>
      </c>
      <c r="C71" s="713" t="s">
        <v>2264</v>
      </c>
      <c r="D71" s="379" t="s">
        <v>2265</v>
      </c>
      <c r="E71" s="91" t="s">
        <v>97</v>
      </c>
      <c r="F71" s="126" t="s">
        <v>98</v>
      </c>
    </row>
    <row r="72" spans="1:6" ht="45">
      <c r="A72" s="702">
        <v>71</v>
      </c>
      <c r="B72" s="714">
        <v>42137</v>
      </c>
      <c r="C72" s="715" t="s">
        <v>2266</v>
      </c>
      <c r="D72" s="716" t="s">
        <v>2267</v>
      </c>
      <c r="E72" s="170" t="s">
        <v>97</v>
      </c>
      <c r="F72" s="714" t="s">
        <v>2268</v>
      </c>
    </row>
    <row r="73" spans="1:6" ht="30">
      <c r="A73" s="702">
        <v>72</v>
      </c>
      <c r="B73" s="714">
        <v>42149</v>
      </c>
      <c r="C73" s="715" t="s">
        <v>2269</v>
      </c>
      <c r="D73" s="716" t="s">
        <v>2270</v>
      </c>
      <c r="E73" s="170" t="s">
        <v>81</v>
      </c>
      <c r="F73" s="714" t="s">
        <v>2205</v>
      </c>
    </row>
    <row r="74" spans="1:6" ht="45">
      <c r="A74" s="702">
        <v>73</v>
      </c>
      <c r="B74" s="126">
        <v>42164</v>
      </c>
      <c r="C74" s="713" t="s">
        <v>2271</v>
      </c>
      <c r="D74" s="379" t="s">
        <v>2272</v>
      </c>
      <c r="E74" s="91" t="s">
        <v>527</v>
      </c>
      <c r="F74" s="126" t="s">
        <v>128</v>
      </c>
    </row>
    <row r="75" spans="1:6" ht="45">
      <c r="A75" s="702">
        <v>74</v>
      </c>
      <c r="B75" s="126">
        <v>42164</v>
      </c>
      <c r="C75" s="713" t="s">
        <v>2273</v>
      </c>
      <c r="D75" s="379" t="s">
        <v>2274</v>
      </c>
      <c r="E75" s="91" t="s">
        <v>527</v>
      </c>
      <c r="F75" s="126" t="s">
        <v>128</v>
      </c>
    </row>
    <row r="76" spans="1:6" ht="30">
      <c r="A76" s="702">
        <v>75</v>
      </c>
      <c r="B76" s="126">
        <v>42164</v>
      </c>
      <c r="C76" s="713" t="s">
        <v>2275</v>
      </c>
      <c r="D76" s="379" t="s">
        <v>2276</v>
      </c>
      <c r="E76" s="91" t="s">
        <v>73</v>
      </c>
      <c r="F76" s="126" t="s">
        <v>74</v>
      </c>
    </row>
    <row r="77" spans="1:6" ht="45">
      <c r="A77" s="702">
        <v>76</v>
      </c>
      <c r="B77" s="126">
        <v>42164</v>
      </c>
      <c r="C77" s="713" t="s">
        <v>2271</v>
      </c>
      <c r="D77" s="379" t="s">
        <v>2277</v>
      </c>
      <c r="E77" s="91" t="s">
        <v>527</v>
      </c>
      <c r="F77" s="126" t="s">
        <v>128</v>
      </c>
    </row>
    <row r="78" spans="1:6" ht="30">
      <c r="A78" s="702">
        <v>77</v>
      </c>
      <c r="B78" s="287">
        <v>42165</v>
      </c>
      <c r="C78" s="712" t="s">
        <v>2278</v>
      </c>
      <c r="D78" s="708" t="s">
        <v>2279</v>
      </c>
      <c r="E78" s="285" t="s">
        <v>97</v>
      </c>
      <c r="F78" s="287" t="s">
        <v>98</v>
      </c>
    </row>
    <row r="79" spans="1:6" ht="45">
      <c r="A79" s="702">
        <v>78</v>
      </c>
      <c r="B79" s="126">
        <v>42172</v>
      </c>
      <c r="C79" s="713" t="s">
        <v>2280</v>
      </c>
      <c r="D79" s="379" t="s">
        <v>2281</v>
      </c>
      <c r="E79" s="91" t="s">
        <v>77</v>
      </c>
      <c r="F79" s="126" t="s">
        <v>38</v>
      </c>
    </row>
    <row r="80" spans="1:6" ht="45">
      <c r="A80" s="702">
        <v>79</v>
      </c>
      <c r="B80" s="126">
        <v>42179</v>
      </c>
      <c r="C80" s="713" t="s">
        <v>2282</v>
      </c>
      <c r="D80" s="379" t="s">
        <v>2283</v>
      </c>
      <c r="E80" s="91" t="s">
        <v>528</v>
      </c>
      <c r="F80" s="126" t="s">
        <v>38</v>
      </c>
    </row>
    <row r="81" spans="1:6" ht="45">
      <c r="A81" s="702">
        <v>80</v>
      </c>
      <c r="B81" s="126">
        <v>42179</v>
      </c>
      <c r="C81" s="713" t="s">
        <v>2284</v>
      </c>
      <c r="D81" s="379" t="s">
        <v>2285</v>
      </c>
      <c r="E81" s="91" t="s">
        <v>79</v>
      </c>
      <c r="F81" s="126" t="s">
        <v>124</v>
      </c>
    </row>
    <row r="82" spans="1:6" ht="30">
      <c r="A82" s="702">
        <v>81</v>
      </c>
      <c r="B82" s="126">
        <v>42179</v>
      </c>
      <c r="C82" s="713" t="s">
        <v>2286</v>
      </c>
      <c r="D82" s="379" t="s">
        <v>2287</v>
      </c>
      <c r="E82" s="91" t="s">
        <v>79</v>
      </c>
      <c r="F82" s="126" t="s">
        <v>27</v>
      </c>
    </row>
    <row r="83" spans="1:6" ht="30">
      <c r="A83" s="702">
        <v>82</v>
      </c>
      <c r="B83" s="126">
        <v>42179</v>
      </c>
      <c r="C83" s="713" t="s">
        <v>2288</v>
      </c>
      <c r="D83" s="379" t="s">
        <v>2289</v>
      </c>
      <c r="E83" s="91" t="s">
        <v>79</v>
      </c>
      <c r="F83" s="126" t="s">
        <v>27</v>
      </c>
    </row>
    <row r="84" spans="1:6" ht="45">
      <c r="A84" s="702">
        <v>83</v>
      </c>
      <c r="B84" s="126">
        <v>42179</v>
      </c>
      <c r="C84" s="713" t="s">
        <v>2290</v>
      </c>
      <c r="D84" s="379" t="s">
        <v>2291</v>
      </c>
      <c r="E84" s="91" t="s">
        <v>94</v>
      </c>
      <c r="F84" s="126" t="s">
        <v>2257</v>
      </c>
    </row>
    <row r="85" spans="1:6" ht="60">
      <c r="A85" s="702">
        <v>84</v>
      </c>
      <c r="B85" s="126">
        <v>42179</v>
      </c>
      <c r="C85" s="713" t="s">
        <v>2292</v>
      </c>
      <c r="D85" s="379" t="s">
        <v>2293</v>
      </c>
      <c r="E85" s="91" t="s">
        <v>97</v>
      </c>
      <c r="F85" s="126" t="s">
        <v>98</v>
      </c>
    </row>
    <row r="86" spans="1:6" ht="30">
      <c r="A86" s="702">
        <v>85</v>
      </c>
      <c r="B86" s="126">
        <v>42184</v>
      </c>
      <c r="C86" s="713" t="s">
        <v>2294</v>
      </c>
      <c r="D86" s="379" t="s">
        <v>2295</v>
      </c>
      <c r="E86" s="91" t="s">
        <v>81</v>
      </c>
      <c r="F86" s="126" t="s">
        <v>2205</v>
      </c>
    </row>
    <row r="87" spans="1:6" ht="30">
      <c r="A87" s="702">
        <v>86</v>
      </c>
      <c r="B87" s="126">
        <v>42184</v>
      </c>
      <c r="C87" s="713" t="s">
        <v>2296</v>
      </c>
      <c r="D87" s="379" t="s">
        <v>2297</v>
      </c>
      <c r="E87" s="91" t="s">
        <v>81</v>
      </c>
      <c r="F87" s="126" t="s">
        <v>2205</v>
      </c>
    </row>
    <row r="88" spans="1:6" ht="45">
      <c r="A88" s="702">
        <v>87</v>
      </c>
      <c r="B88" s="126">
        <v>42186</v>
      </c>
      <c r="C88" s="713" t="s">
        <v>2298</v>
      </c>
      <c r="D88" s="379" t="s">
        <v>2299</v>
      </c>
      <c r="E88" s="91" t="s">
        <v>97</v>
      </c>
      <c r="F88" s="126" t="s">
        <v>2268</v>
      </c>
    </row>
    <row r="89" spans="1:6" ht="45">
      <c r="A89" s="702">
        <v>88</v>
      </c>
      <c r="B89" s="126">
        <v>42270</v>
      </c>
      <c r="C89" s="713" t="s">
        <v>2300</v>
      </c>
      <c r="D89" s="379" t="s">
        <v>2301</v>
      </c>
      <c r="E89" s="91" t="s">
        <v>94</v>
      </c>
      <c r="F89" s="126" t="s">
        <v>2257</v>
      </c>
    </row>
    <row r="90" spans="1:6" ht="30">
      <c r="A90" s="702">
        <v>89</v>
      </c>
      <c r="B90" s="126">
        <v>42270</v>
      </c>
      <c r="C90" s="713" t="s">
        <v>2302</v>
      </c>
      <c r="D90" s="379" t="s">
        <v>2303</v>
      </c>
      <c r="E90" s="91" t="s">
        <v>94</v>
      </c>
      <c r="F90" s="126" t="s">
        <v>2304</v>
      </c>
    </row>
    <row r="91" spans="1:6" ht="45">
      <c r="A91" s="702">
        <v>90</v>
      </c>
      <c r="B91" s="126">
        <v>42270</v>
      </c>
      <c r="C91" s="713" t="s">
        <v>2305</v>
      </c>
      <c r="D91" s="379" t="s">
        <v>2306</v>
      </c>
      <c r="E91" s="91" t="s">
        <v>94</v>
      </c>
      <c r="F91" s="126" t="s">
        <v>2257</v>
      </c>
    </row>
    <row r="92" spans="1:6" ht="45">
      <c r="A92" s="702">
        <v>91</v>
      </c>
      <c r="B92" s="126">
        <v>42270</v>
      </c>
      <c r="C92" s="713" t="s">
        <v>2307</v>
      </c>
      <c r="D92" s="379" t="s">
        <v>2308</v>
      </c>
      <c r="E92" s="91" t="s">
        <v>97</v>
      </c>
      <c r="F92" s="126" t="s">
        <v>98</v>
      </c>
    </row>
    <row r="93" spans="1:6" ht="45">
      <c r="A93" s="702">
        <v>92</v>
      </c>
      <c r="B93" s="126">
        <v>42270</v>
      </c>
      <c r="C93" s="713" t="s">
        <v>2309</v>
      </c>
      <c r="D93" s="379" t="s">
        <v>2310</v>
      </c>
      <c r="E93" s="91" t="s">
        <v>97</v>
      </c>
      <c r="F93" s="126" t="s">
        <v>98</v>
      </c>
    </row>
    <row r="94" spans="1:6" ht="60">
      <c r="A94" s="702">
        <v>93</v>
      </c>
      <c r="B94" s="126">
        <v>42270</v>
      </c>
      <c r="C94" s="713" t="s">
        <v>2311</v>
      </c>
      <c r="D94" s="379" t="s">
        <v>2312</v>
      </c>
      <c r="E94" s="91" t="s">
        <v>97</v>
      </c>
      <c r="F94" s="126" t="s">
        <v>98</v>
      </c>
    </row>
    <row r="95" spans="1:6" ht="45">
      <c r="A95" s="702">
        <v>94</v>
      </c>
      <c r="B95" s="126">
        <v>42283</v>
      </c>
      <c r="C95" s="713" t="s">
        <v>2313</v>
      </c>
      <c r="D95" s="379" t="s">
        <v>2314</v>
      </c>
      <c r="E95" s="91" t="s">
        <v>73</v>
      </c>
      <c r="F95" s="126" t="s">
        <v>74</v>
      </c>
    </row>
    <row r="96" spans="1:6" ht="60">
      <c r="A96" s="702">
        <v>95</v>
      </c>
      <c r="B96" s="126">
        <v>42283</v>
      </c>
      <c r="C96" s="713" t="s">
        <v>2315</v>
      </c>
      <c r="D96" s="379" t="s">
        <v>2316</v>
      </c>
      <c r="E96" s="91" t="s">
        <v>73</v>
      </c>
      <c r="F96" s="126" t="s">
        <v>221</v>
      </c>
    </row>
    <row r="97" spans="1:6" ht="30">
      <c r="A97" s="702">
        <v>96</v>
      </c>
      <c r="B97" s="126">
        <v>42284</v>
      </c>
      <c r="C97" s="713" t="s">
        <v>2317</v>
      </c>
      <c r="D97" s="379" t="s">
        <v>2318</v>
      </c>
      <c r="E97" s="91" t="s">
        <v>528</v>
      </c>
      <c r="F97" s="126" t="s">
        <v>38</v>
      </c>
    </row>
    <row r="98" spans="1:6" ht="60">
      <c r="A98" s="702">
        <v>97</v>
      </c>
      <c r="B98" s="126">
        <v>42284</v>
      </c>
      <c r="C98" s="713" t="s">
        <v>2319</v>
      </c>
      <c r="D98" s="379" t="s">
        <v>2320</v>
      </c>
      <c r="E98" s="91" t="s">
        <v>528</v>
      </c>
      <c r="F98" s="126" t="s">
        <v>38</v>
      </c>
    </row>
    <row r="99" spans="1:6" ht="45">
      <c r="A99" s="702">
        <v>98</v>
      </c>
      <c r="B99" s="287">
        <v>42284</v>
      </c>
      <c r="C99" s="712" t="s">
        <v>2321</v>
      </c>
      <c r="D99" s="708" t="s">
        <v>2322</v>
      </c>
      <c r="E99" s="285" t="s">
        <v>79</v>
      </c>
      <c r="F99" s="287" t="s">
        <v>124</v>
      </c>
    </row>
    <row r="100" spans="1:6" ht="45">
      <c r="A100" s="702">
        <v>99</v>
      </c>
      <c r="B100" s="126">
        <v>42298</v>
      </c>
      <c r="C100" s="713" t="s">
        <v>2323</v>
      </c>
      <c r="D100" s="379" t="s">
        <v>2324</v>
      </c>
      <c r="E100" s="91" t="s">
        <v>97</v>
      </c>
      <c r="F100" s="126" t="s">
        <v>98</v>
      </c>
    </row>
    <row r="101" spans="1:6" ht="30">
      <c r="A101" s="702">
        <v>100</v>
      </c>
      <c r="B101" s="126">
        <v>42298</v>
      </c>
      <c r="C101" s="713" t="s">
        <v>2325</v>
      </c>
      <c r="D101" s="379" t="s">
        <v>2326</v>
      </c>
      <c r="E101" s="91" t="s">
        <v>97</v>
      </c>
      <c r="F101" s="126" t="s">
        <v>98</v>
      </c>
    </row>
    <row r="102" spans="1:6" ht="60">
      <c r="A102" s="702">
        <v>101</v>
      </c>
      <c r="B102" s="126">
        <v>42319</v>
      </c>
      <c r="C102" s="713" t="s">
        <v>2327</v>
      </c>
      <c r="D102" s="379" t="s">
        <v>2328</v>
      </c>
      <c r="E102" s="91" t="s">
        <v>528</v>
      </c>
      <c r="F102" s="126" t="s">
        <v>38</v>
      </c>
    </row>
    <row r="103" spans="1:6" ht="45">
      <c r="A103" s="702">
        <v>102</v>
      </c>
      <c r="B103" s="126">
        <v>42319</v>
      </c>
      <c r="C103" s="713" t="s">
        <v>2329</v>
      </c>
      <c r="D103" s="379" t="s">
        <v>2330</v>
      </c>
      <c r="E103" s="91" t="s">
        <v>528</v>
      </c>
      <c r="F103" s="126" t="s">
        <v>38</v>
      </c>
    </row>
    <row r="104" spans="1:6" ht="30">
      <c r="A104" s="702">
        <v>103</v>
      </c>
      <c r="B104" s="126">
        <v>42325</v>
      </c>
      <c r="C104" s="713" t="s">
        <v>2331</v>
      </c>
      <c r="D104" s="379" t="s">
        <v>2332</v>
      </c>
      <c r="E104" s="91" t="s">
        <v>73</v>
      </c>
      <c r="F104" s="126" t="s">
        <v>74</v>
      </c>
    </row>
    <row r="105" spans="1:6" ht="30">
      <c r="A105" s="702">
        <v>104</v>
      </c>
      <c r="B105" s="126">
        <v>42326</v>
      </c>
      <c r="C105" s="713" t="s">
        <v>2333</v>
      </c>
      <c r="D105" s="379" t="s">
        <v>2334</v>
      </c>
      <c r="E105" s="91" t="s">
        <v>94</v>
      </c>
      <c r="F105" s="126" t="s">
        <v>2257</v>
      </c>
    </row>
    <row r="106" spans="1:6" ht="30">
      <c r="A106" s="702">
        <v>105</v>
      </c>
      <c r="B106" s="126">
        <v>42326</v>
      </c>
      <c r="C106" s="713" t="s">
        <v>2335</v>
      </c>
      <c r="D106" s="379" t="s">
        <v>2336</v>
      </c>
      <c r="E106" s="91" t="s">
        <v>94</v>
      </c>
      <c r="F106" s="126" t="s">
        <v>2304</v>
      </c>
    </row>
    <row r="107" spans="1:6" ht="60">
      <c r="A107" s="702">
        <v>106</v>
      </c>
      <c r="B107" s="126">
        <v>42326</v>
      </c>
      <c r="C107" s="713" t="s">
        <v>2337</v>
      </c>
      <c r="D107" s="379" t="s">
        <v>2338</v>
      </c>
      <c r="E107" s="91" t="s">
        <v>94</v>
      </c>
      <c r="F107" s="126" t="s">
        <v>2304</v>
      </c>
    </row>
    <row r="108" spans="1:6" ht="45">
      <c r="A108" s="702">
        <v>107</v>
      </c>
      <c r="B108" s="126">
        <v>42326</v>
      </c>
      <c r="C108" s="713" t="s">
        <v>2339</v>
      </c>
      <c r="D108" s="379" t="s">
        <v>2340</v>
      </c>
      <c r="E108" s="91" t="s">
        <v>97</v>
      </c>
      <c r="F108" s="126" t="s">
        <v>98</v>
      </c>
    </row>
    <row r="109" spans="1:6" ht="45">
      <c r="A109" s="702">
        <v>108</v>
      </c>
      <c r="B109" s="126">
        <v>42326</v>
      </c>
      <c r="C109" s="713" t="s">
        <v>2341</v>
      </c>
      <c r="D109" s="379" t="s">
        <v>2342</v>
      </c>
      <c r="E109" s="91" t="s">
        <v>97</v>
      </c>
      <c r="F109" s="126" t="s">
        <v>98</v>
      </c>
    </row>
    <row r="110" spans="1:6" ht="45">
      <c r="A110" s="702">
        <v>109</v>
      </c>
      <c r="B110" s="126">
        <v>42326</v>
      </c>
      <c r="C110" s="717" t="s">
        <v>2343</v>
      </c>
      <c r="D110" s="379" t="s">
        <v>2344</v>
      </c>
      <c r="E110" s="91" t="s">
        <v>97</v>
      </c>
      <c r="F110" s="126" t="s">
        <v>98</v>
      </c>
    </row>
    <row r="111" spans="1:6" ht="45">
      <c r="A111" s="702">
        <v>110</v>
      </c>
      <c r="B111" s="126">
        <v>42338</v>
      </c>
      <c r="C111" s="713" t="s">
        <v>2345</v>
      </c>
      <c r="D111" s="379" t="s">
        <v>2346</v>
      </c>
      <c r="E111" s="91" t="s">
        <v>81</v>
      </c>
      <c r="F111" s="126" t="s">
        <v>2205</v>
      </c>
    </row>
    <row r="112" spans="1:6" ht="60">
      <c r="A112" s="702">
        <v>111</v>
      </c>
      <c r="B112" s="126">
        <v>42338</v>
      </c>
      <c r="C112" s="713" t="s">
        <v>2347</v>
      </c>
      <c r="D112" s="379" t="s">
        <v>2348</v>
      </c>
      <c r="E112" s="91" t="s">
        <v>81</v>
      </c>
      <c r="F112" s="126" t="s">
        <v>2205</v>
      </c>
    </row>
    <row r="113" spans="1:6" ht="45">
      <c r="A113" s="702">
        <v>112</v>
      </c>
      <c r="B113" s="126">
        <v>42340</v>
      </c>
      <c r="C113" s="713" t="s">
        <v>2349</v>
      </c>
      <c r="D113" s="379" t="s">
        <v>2350</v>
      </c>
      <c r="E113" s="91" t="s">
        <v>94</v>
      </c>
      <c r="F113" s="126" t="s">
        <v>2257</v>
      </c>
    </row>
    <row r="114" spans="1:6" ht="60">
      <c r="A114" s="702">
        <v>113</v>
      </c>
      <c r="B114" s="126">
        <v>42340</v>
      </c>
      <c r="C114" s="713" t="s">
        <v>2351</v>
      </c>
      <c r="D114" s="379" t="s">
        <v>2352</v>
      </c>
      <c r="E114" s="91" t="s">
        <v>94</v>
      </c>
      <c r="F114" s="126" t="s">
        <v>2304</v>
      </c>
    </row>
    <row r="115" spans="1:6" ht="60">
      <c r="A115" s="702">
        <v>114</v>
      </c>
      <c r="B115" s="287">
        <v>42347</v>
      </c>
      <c r="C115" s="712" t="s">
        <v>2353</v>
      </c>
      <c r="D115" s="708" t="s">
        <v>2354</v>
      </c>
      <c r="E115" s="285" t="s">
        <v>79</v>
      </c>
      <c r="F115" s="287" t="s">
        <v>124</v>
      </c>
    </row>
    <row r="116" spans="1:6" ht="60">
      <c r="A116" s="702">
        <v>115</v>
      </c>
      <c r="B116" s="126">
        <v>42347</v>
      </c>
      <c r="C116" s="713" t="s">
        <v>2355</v>
      </c>
      <c r="D116" s="379" t="s">
        <v>2356</v>
      </c>
      <c r="E116" s="91" t="s">
        <v>97</v>
      </c>
      <c r="F116" s="126" t="s">
        <v>98</v>
      </c>
    </row>
    <row r="117" spans="1:6" ht="45">
      <c r="A117" s="702">
        <v>116</v>
      </c>
      <c r="B117" s="126">
        <v>42347</v>
      </c>
      <c r="C117" s="713" t="s">
        <v>2357</v>
      </c>
      <c r="D117" s="379" t="s">
        <v>2358</v>
      </c>
      <c r="E117" s="91" t="s">
        <v>97</v>
      </c>
      <c r="F117" s="126" t="s">
        <v>98</v>
      </c>
    </row>
    <row r="118" spans="1:6" ht="60">
      <c r="A118" s="702">
        <v>117</v>
      </c>
      <c r="B118" s="126">
        <v>42347</v>
      </c>
      <c r="C118" s="713" t="s">
        <v>2359</v>
      </c>
      <c r="D118" s="379" t="s">
        <v>2360</v>
      </c>
      <c r="E118" s="91" t="s">
        <v>97</v>
      </c>
      <c r="F118" s="126" t="s">
        <v>98</v>
      </c>
    </row>
    <row r="119" spans="1:6" ht="30">
      <c r="A119" s="702">
        <v>118</v>
      </c>
      <c r="B119" s="126">
        <v>1138080</v>
      </c>
      <c r="C119" s="713" t="s">
        <v>2361</v>
      </c>
      <c r="D119" s="379" t="s">
        <v>2362</v>
      </c>
      <c r="E119" s="91" t="s">
        <v>73</v>
      </c>
      <c r="F119" s="126" t="s">
        <v>221</v>
      </c>
    </row>
    <row r="120" spans="1:6" ht="45">
      <c r="A120" s="702">
        <v>119</v>
      </c>
      <c r="B120" s="126">
        <v>42354</v>
      </c>
      <c r="C120" s="713" t="s">
        <v>2363</v>
      </c>
      <c r="D120" s="379" t="s">
        <v>2364</v>
      </c>
      <c r="E120" s="91" t="s">
        <v>94</v>
      </c>
      <c r="F120" s="126" t="s">
        <v>2304</v>
      </c>
    </row>
    <row r="121" spans="1:6" ht="45">
      <c r="A121" s="702">
        <v>120</v>
      </c>
      <c r="B121" s="126">
        <v>42354</v>
      </c>
      <c r="C121" s="713" t="s">
        <v>2365</v>
      </c>
      <c r="D121" s="379" t="s">
        <v>2366</v>
      </c>
      <c r="E121" s="91" t="s">
        <v>94</v>
      </c>
      <c r="F121" s="126" t="s">
        <v>2257</v>
      </c>
    </row>
    <row r="122" spans="1:6" ht="30">
      <c r="A122" s="702">
        <v>121</v>
      </c>
      <c r="B122" s="126">
        <v>42354</v>
      </c>
      <c r="C122" s="713" t="s">
        <v>2367</v>
      </c>
      <c r="D122" s="379" t="s">
        <v>2368</v>
      </c>
      <c r="E122" s="91" t="s">
        <v>94</v>
      </c>
      <c r="F122" s="126" t="s">
        <v>2304</v>
      </c>
    </row>
    <row r="123" spans="1:6" ht="30">
      <c r="A123" s="702">
        <v>122</v>
      </c>
      <c r="B123" s="126">
        <v>42359</v>
      </c>
      <c r="C123" s="713" t="s">
        <v>2369</v>
      </c>
      <c r="D123" s="379" t="s">
        <v>2370</v>
      </c>
      <c r="E123" s="91" t="s">
        <v>81</v>
      </c>
      <c r="F123" s="126" t="s">
        <v>2205</v>
      </c>
    </row>
    <row r="124" spans="1:6" ht="45">
      <c r="A124" s="702">
        <v>123</v>
      </c>
      <c r="B124" s="126">
        <v>42359</v>
      </c>
      <c r="C124" s="713" t="s">
        <v>2371</v>
      </c>
      <c r="D124" s="379" t="s">
        <v>2372</v>
      </c>
      <c r="E124" s="91" t="s">
        <v>81</v>
      </c>
      <c r="F124" s="126" t="s">
        <v>2373</v>
      </c>
    </row>
    <row r="125" spans="1:6" ht="45">
      <c r="A125" s="702">
        <v>124</v>
      </c>
      <c r="B125" s="126">
        <v>42361</v>
      </c>
      <c r="C125" s="713" t="s">
        <v>2374</v>
      </c>
      <c r="D125" s="379" t="s">
        <v>2375</v>
      </c>
      <c r="E125" s="91" t="s">
        <v>77</v>
      </c>
      <c r="F125" s="126" t="s">
        <v>38</v>
      </c>
    </row>
    <row r="126" spans="1:6" ht="45">
      <c r="A126" s="702">
        <v>125</v>
      </c>
      <c r="B126" s="126">
        <v>42361</v>
      </c>
      <c r="C126" s="713" t="s">
        <v>2229</v>
      </c>
      <c r="D126" s="379" t="s">
        <v>2376</v>
      </c>
      <c r="E126" s="91" t="s">
        <v>79</v>
      </c>
      <c r="F126" s="126" t="s">
        <v>124</v>
      </c>
    </row>
    <row r="127" spans="1:6" ht="45">
      <c r="A127" s="702">
        <v>126</v>
      </c>
      <c r="B127" s="126">
        <v>42361</v>
      </c>
      <c r="C127" s="713" t="s">
        <v>2377</v>
      </c>
      <c r="D127" s="379" t="s">
        <v>2378</v>
      </c>
      <c r="E127" s="91" t="s">
        <v>97</v>
      </c>
      <c r="F127" s="126" t="s">
        <v>98</v>
      </c>
    </row>
    <row r="128" spans="1:6" ht="45">
      <c r="A128" s="702">
        <v>127</v>
      </c>
      <c r="B128" s="126">
        <v>42361</v>
      </c>
      <c r="C128" s="713" t="s">
        <v>2379</v>
      </c>
      <c r="D128" s="379" t="s">
        <v>2380</v>
      </c>
      <c r="E128" s="91" t="s">
        <v>97</v>
      </c>
      <c r="F128" s="126" t="s">
        <v>98</v>
      </c>
    </row>
    <row r="129" spans="1:7" ht="60">
      <c r="A129" s="702">
        <v>128</v>
      </c>
      <c r="B129" s="117">
        <v>42380</v>
      </c>
      <c r="C129" s="718" t="s">
        <v>2381</v>
      </c>
      <c r="D129" s="719" t="s">
        <v>2382</v>
      </c>
      <c r="E129" s="115" t="s">
        <v>97</v>
      </c>
      <c r="F129" s="720" t="s">
        <v>2268</v>
      </c>
      <c r="G129" t="s">
        <v>256</v>
      </c>
    </row>
    <row r="130" spans="1:7" ht="60">
      <c r="A130" s="702">
        <v>129</v>
      </c>
      <c r="B130" s="126">
        <v>42380</v>
      </c>
      <c r="C130" s="713" t="s">
        <v>2383</v>
      </c>
      <c r="D130" s="379" t="s">
        <v>2384</v>
      </c>
      <c r="E130" s="91" t="s">
        <v>97</v>
      </c>
      <c r="F130" s="325" t="s">
        <v>98</v>
      </c>
      <c r="G130" t="s">
        <v>66</v>
      </c>
    </row>
    <row r="131" spans="1:7" ht="60">
      <c r="A131" s="702">
        <v>130</v>
      </c>
      <c r="B131" s="126">
        <v>42389</v>
      </c>
      <c r="C131" s="713" t="s">
        <v>2385</v>
      </c>
      <c r="D131" s="379" t="s">
        <v>2386</v>
      </c>
      <c r="E131" s="91" t="s">
        <v>528</v>
      </c>
      <c r="F131" s="325" t="s">
        <v>38</v>
      </c>
    </row>
    <row r="132" spans="1:7" ht="30">
      <c r="A132" s="702">
        <v>131</v>
      </c>
      <c r="B132" s="126">
        <v>42396</v>
      </c>
      <c r="C132" s="713" t="s">
        <v>2387</v>
      </c>
      <c r="D132" s="379" t="s">
        <v>2388</v>
      </c>
      <c r="E132" s="91" t="s">
        <v>79</v>
      </c>
      <c r="F132" s="325" t="s">
        <v>27</v>
      </c>
    </row>
    <row r="133" spans="1:7" ht="45">
      <c r="A133" s="702">
        <v>132</v>
      </c>
      <c r="B133" s="126">
        <v>42396</v>
      </c>
      <c r="C133" s="713" t="s">
        <v>2389</v>
      </c>
      <c r="D133" s="379" t="s">
        <v>2390</v>
      </c>
      <c r="E133" s="91" t="s">
        <v>79</v>
      </c>
      <c r="F133" s="325" t="s">
        <v>124</v>
      </c>
    </row>
    <row r="134" spans="1:7" ht="30">
      <c r="A134" s="702">
        <v>133</v>
      </c>
      <c r="B134" s="126">
        <v>42424</v>
      </c>
      <c r="C134" s="713" t="s">
        <v>2391</v>
      </c>
      <c r="D134" s="379" t="s">
        <v>2392</v>
      </c>
      <c r="E134" s="91" t="s">
        <v>261</v>
      </c>
      <c r="F134" s="325" t="s">
        <v>22</v>
      </c>
    </row>
    <row r="135" spans="1:7" ht="45">
      <c r="A135" s="702">
        <v>134</v>
      </c>
      <c r="B135" s="108">
        <v>42424</v>
      </c>
      <c r="C135" s="721" t="s">
        <v>2393</v>
      </c>
      <c r="D135" s="413" t="s">
        <v>2394</v>
      </c>
      <c r="E135" s="105" t="s">
        <v>261</v>
      </c>
      <c r="F135" s="722" t="s">
        <v>26</v>
      </c>
    </row>
    <row r="136" spans="1:7" ht="30">
      <c r="A136" s="702">
        <v>135</v>
      </c>
      <c r="B136" s="126">
        <v>42424</v>
      </c>
      <c r="C136" s="713" t="s">
        <v>2395</v>
      </c>
      <c r="D136" s="379" t="s">
        <v>2396</v>
      </c>
      <c r="E136" s="91" t="s">
        <v>261</v>
      </c>
      <c r="F136" s="325" t="s">
        <v>22</v>
      </c>
    </row>
    <row r="137" spans="1:7" ht="45">
      <c r="A137" s="702">
        <v>136</v>
      </c>
      <c r="B137" s="126">
        <v>42431</v>
      </c>
      <c r="C137" s="713" t="s">
        <v>2397</v>
      </c>
      <c r="D137" s="379" t="s">
        <v>2398</v>
      </c>
      <c r="E137" s="91" t="s">
        <v>79</v>
      </c>
      <c r="F137" s="325" t="s">
        <v>27</v>
      </c>
      <c r="G137" t="s">
        <v>2399</v>
      </c>
    </row>
    <row r="138" spans="1:7" ht="45">
      <c r="A138" s="702">
        <v>137</v>
      </c>
      <c r="B138" s="126">
        <v>42452</v>
      </c>
      <c r="C138" s="713" t="s">
        <v>973</v>
      </c>
      <c r="D138" s="379" t="s">
        <v>2400</v>
      </c>
      <c r="E138" s="91" t="s">
        <v>107</v>
      </c>
      <c r="F138" s="325" t="s">
        <v>108</v>
      </c>
      <c r="G138" t="s">
        <v>1584</v>
      </c>
    </row>
    <row r="139" spans="1:7" ht="75">
      <c r="A139" s="702">
        <v>138</v>
      </c>
      <c r="B139" s="108">
        <v>42459</v>
      </c>
      <c r="C139" s="721" t="s">
        <v>2401</v>
      </c>
      <c r="D139" s="413" t="s">
        <v>2402</v>
      </c>
      <c r="E139" s="105" t="s">
        <v>528</v>
      </c>
      <c r="F139" s="722" t="s">
        <v>38</v>
      </c>
    </row>
    <row r="140" spans="1:7" ht="30">
      <c r="A140" s="702">
        <v>139</v>
      </c>
      <c r="B140" s="117">
        <v>42487</v>
      </c>
      <c r="C140" s="718" t="s">
        <v>2403</v>
      </c>
      <c r="D140" s="719" t="s">
        <v>2404</v>
      </c>
      <c r="E140" s="115" t="s">
        <v>528</v>
      </c>
      <c r="F140" s="720" t="s">
        <v>38</v>
      </c>
    </row>
    <row r="141" spans="1:7" ht="45">
      <c r="A141" s="702">
        <v>140</v>
      </c>
      <c r="B141" s="126">
        <v>42487</v>
      </c>
      <c r="C141" s="713" t="s">
        <v>2405</v>
      </c>
      <c r="D141" s="379" t="s">
        <v>2406</v>
      </c>
      <c r="E141" s="91" t="s">
        <v>528</v>
      </c>
      <c r="F141" s="325" t="s">
        <v>38</v>
      </c>
    </row>
    <row r="142" spans="1:7" ht="30">
      <c r="A142" s="702">
        <v>141</v>
      </c>
      <c r="B142" s="108">
        <v>42520</v>
      </c>
      <c r="C142" s="721" t="s">
        <v>2369</v>
      </c>
      <c r="D142" s="413" t="s">
        <v>2370</v>
      </c>
      <c r="E142" s="105" t="s">
        <v>81</v>
      </c>
      <c r="F142" s="722" t="s">
        <v>23</v>
      </c>
      <c r="G142" t="s">
        <v>212</v>
      </c>
    </row>
    <row r="143" spans="1:7" ht="60">
      <c r="A143" s="702">
        <v>142</v>
      </c>
      <c r="B143" s="126">
        <v>42529</v>
      </c>
      <c r="C143" s="713" t="s">
        <v>923</v>
      </c>
      <c r="D143" s="379" t="s">
        <v>2407</v>
      </c>
      <c r="E143" s="91" t="s">
        <v>261</v>
      </c>
      <c r="F143" s="325" t="s">
        <v>26</v>
      </c>
    </row>
    <row r="144" spans="1:7" ht="45">
      <c r="A144" s="702">
        <v>143</v>
      </c>
      <c r="B144" s="117">
        <v>42548</v>
      </c>
      <c r="C144" s="718" t="s">
        <v>2408</v>
      </c>
      <c r="D144" s="719" t="s">
        <v>2409</v>
      </c>
      <c r="E144" s="115" t="s">
        <v>81</v>
      </c>
      <c r="F144" s="720" t="s">
        <v>21</v>
      </c>
    </row>
    <row r="145" spans="1:7" ht="60">
      <c r="A145" s="702">
        <v>144</v>
      </c>
      <c r="B145" s="126">
        <v>42548</v>
      </c>
      <c r="C145" s="713" t="s">
        <v>2410</v>
      </c>
      <c r="D145" s="379" t="s">
        <v>2411</v>
      </c>
      <c r="E145" s="91" t="s">
        <v>527</v>
      </c>
      <c r="F145" s="325" t="s">
        <v>128</v>
      </c>
    </row>
    <row r="146" spans="1:7" ht="45">
      <c r="A146" s="702">
        <v>145</v>
      </c>
      <c r="B146" s="126">
        <v>42548</v>
      </c>
      <c r="C146" s="713" t="s">
        <v>2412</v>
      </c>
      <c r="D146" s="379" t="s">
        <v>2413</v>
      </c>
      <c r="E146" s="91" t="s">
        <v>527</v>
      </c>
      <c r="F146" s="325" t="s">
        <v>128</v>
      </c>
    </row>
    <row r="147" spans="1:7" ht="45">
      <c r="A147" s="702">
        <v>146</v>
      </c>
      <c r="B147" s="126">
        <v>42639</v>
      </c>
      <c r="C147" s="713" t="s">
        <v>932</v>
      </c>
      <c r="D147" s="379" t="s">
        <v>2414</v>
      </c>
      <c r="E147" s="91" t="s">
        <v>81</v>
      </c>
      <c r="F147" s="325" t="s">
        <v>21</v>
      </c>
    </row>
    <row r="148" spans="1:7" ht="30">
      <c r="A148" s="702">
        <v>147</v>
      </c>
      <c r="B148" s="126">
        <v>42639</v>
      </c>
      <c r="C148" s="713" t="s">
        <v>2415</v>
      </c>
      <c r="D148" s="379" t="s">
        <v>2416</v>
      </c>
      <c r="E148" s="91" t="s">
        <v>81</v>
      </c>
      <c r="F148" s="325" t="s">
        <v>21</v>
      </c>
      <c r="G148" t="s">
        <v>1584</v>
      </c>
    </row>
    <row r="149" spans="1:7" ht="45">
      <c r="A149" s="702">
        <v>148</v>
      </c>
      <c r="B149" s="126">
        <v>42642</v>
      </c>
      <c r="C149" s="713" t="s">
        <v>926</v>
      </c>
      <c r="D149" s="379" t="s">
        <v>2417</v>
      </c>
      <c r="E149" s="91" t="s">
        <v>79</v>
      </c>
      <c r="F149" s="325" t="s">
        <v>124</v>
      </c>
    </row>
    <row r="150" spans="1:7" ht="30">
      <c r="A150" s="702">
        <v>149</v>
      </c>
      <c r="B150" s="126">
        <v>42655</v>
      </c>
      <c r="C150" s="713" t="s">
        <v>948</v>
      </c>
      <c r="D150" s="379" t="s">
        <v>2418</v>
      </c>
      <c r="E150" s="91" t="s">
        <v>107</v>
      </c>
      <c r="F150" s="325" t="s">
        <v>112</v>
      </c>
    </row>
    <row r="151" spans="1:7" ht="30">
      <c r="A151" s="702">
        <v>150</v>
      </c>
      <c r="B151" s="126">
        <v>42655</v>
      </c>
      <c r="C151" s="713" t="s">
        <v>973</v>
      </c>
      <c r="D151" s="379" t="s">
        <v>2419</v>
      </c>
      <c r="E151" s="91" t="s">
        <v>107</v>
      </c>
      <c r="F151" s="325" t="s">
        <v>108</v>
      </c>
      <c r="G151" t="s">
        <v>212</v>
      </c>
    </row>
    <row r="152" spans="1:7" ht="30">
      <c r="A152" s="702">
        <v>151</v>
      </c>
      <c r="B152" s="126">
        <v>42667</v>
      </c>
      <c r="C152" s="713" t="s">
        <v>2420</v>
      </c>
      <c r="D152" s="379" t="s">
        <v>2421</v>
      </c>
      <c r="E152" s="91" t="s">
        <v>81</v>
      </c>
      <c r="F152" s="325" t="s">
        <v>23</v>
      </c>
    </row>
    <row r="153" spans="1:7" ht="45">
      <c r="A153" s="702">
        <v>152</v>
      </c>
      <c r="B153" s="126">
        <v>42667</v>
      </c>
      <c r="C153" s="713" t="s">
        <v>935</v>
      </c>
      <c r="D153" s="379" t="s">
        <v>2422</v>
      </c>
      <c r="E153" s="91" t="s">
        <v>81</v>
      </c>
      <c r="F153" s="325" t="s">
        <v>23</v>
      </c>
    </row>
    <row r="154" spans="1:7" ht="30">
      <c r="A154" s="702">
        <v>153</v>
      </c>
      <c r="B154" s="126">
        <v>42702</v>
      </c>
      <c r="C154" s="713" t="s">
        <v>946</v>
      </c>
      <c r="D154" s="379" t="s">
        <v>2423</v>
      </c>
      <c r="E154" s="91" t="s">
        <v>81</v>
      </c>
      <c r="F154" s="325" t="s">
        <v>23</v>
      </c>
      <c r="G154" t="s">
        <v>212</v>
      </c>
    </row>
    <row r="155" spans="1:7" ht="45">
      <c r="A155" s="702">
        <v>154</v>
      </c>
      <c r="B155" s="126">
        <v>42711</v>
      </c>
      <c r="C155" s="713" t="s">
        <v>941</v>
      </c>
      <c r="D155" s="379" t="s">
        <v>2424</v>
      </c>
      <c r="E155" s="91" t="s">
        <v>94</v>
      </c>
      <c r="F155" s="325" t="s">
        <v>24</v>
      </c>
    </row>
    <row r="156" spans="1:7" ht="45">
      <c r="A156" s="702">
        <v>155</v>
      </c>
      <c r="B156" s="126">
        <v>42711</v>
      </c>
      <c r="C156" s="713" t="s">
        <v>944</v>
      </c>
      <c r="D156" s="379" t="s">
        <v>2425</v>
      </c>
      <c r="E156" s="91" t="s">
        <v>94</v>
      </c>
      <c r="F156" s="325" t="s">
        <v>25</v>
      </c>
    </row>
    <row r="157" spans="1:7" ht="60">
      <c r="A157" s="702">
        <v>156</v>
      </c>
      <c r="B157" s="126">
        <v>42711</v>
      </c>
      <c r="C157" s="713" t="s">
        <v>954</v>
      </c>
      <c r="D157" s="379" t="s">
        <v>2426</v>
      </c>
      <c r="E157" s="91" t="s">
        <v>122</v>
      </c>
      <c r="F157" s="325" t="s">
        <v>38</v>
      </c>
      <c r="G157" t="s">
        <v>212</v>
      </c>
    </row>
    <row r="158" spans="1:7" ht="30">
      <c r="A158" s="702">
        <v>157</v>
      </c>
      <c r="B158" s="126">
        <v>42711</v>
      </c>
      <c r="C158" s="713" t="s">
        <v>951</v>
      </c>
      <c r="D158" s="379" t="s">
        <v>2427</v>
      </c>
      <c r="E158" s="91" t="s">
        <v>122</v>
      </c>
      <c r="F158" s="325" t="s">
        <v>38</v>
      </c>
    </row>
    <row r="159" spans="1:7" ht="30">
      <c r="A159" s="702">
        <v>158</v>
      </c>
      <c r="B159" s="126">
        <v>42718</v>
      </c>
      <c r="C159" s="713" t="s">
        <v>961</v>
      </c>
      <c r="D159" s="379" t="s">
        <v>2428</v>
      </c>
      <c r="E159" s="91" t="s">
        <v>261</v>
      </c>
      <c r="F159" s="325" t="s">
        <v>22</v>
      </c>
    </row>
    <row r="160" spans="1:7" ht="45">
      <c r="A160" s="702">
        <v>159</v>
      </c>
      <c r="B160" s="108">
        <v>42718</v>
      </c>
      <c r="C160" s="721" t="s">
        <v>963</v>
      </c>
      <c r="D160" s="413" t="s">
        <v>2429</v>
      </c>
      <c r="E160" s="105" t="s">
        <v>261</v>
      </c>
      <c r="F160" s="722" t="s">
        <v>26</v>
      </c>
    </row>
    <row r="161" spans="1:7" ht="30">
      <c r="A161" s="702">
        <v>160</v>
      </c>
      <c r="B161" s="108">
        <v>42718</v>
      </c>
      <c r="C161" s="721" t="s">
        <v>956</v>
      </c>
      <c r="D161" s="413" t="s">
        <v>2430</v>
      </c>
      <c r="E161" s="105" t="s">
        <v>261</v>
      </c>
      <c r="F161" s="722" t="s">
        <v>22</v>
      </c>
    </row>
    <row r="162" spans="1:7" ht="30">
      <c r="A162" s="702">
        <v>161</v>
      </c>
      <c r="B162" s="117">
        <v>42719</v>
      </c>
      <c r="C162" s="718" t="s">
        <v>938</v>
      </c>
      <c r="D162" s="719" t="s">
        <v>2431</v>
      </c>
      <c r="E162" s="115" t="s">
        <v>79</v>
      </c>
      <c r="F162" s="720" t="s">
        <v>27</v>
      </c>
    </row>
    <row r="163" spans="1:7" ht="60">
      <c r="A163" s="702">
        <v>162</v>
      </c>
      <c r="B163" s="117">
        <v>42727</v>
      </c>
      <c r="C163" s="718" t="s">
        <v>2432</v>
      </c>
      <c r="D163" s="719" t="s">
        <v>2433</v>
      </c>
      <c r="E163" s="115" t="s">
        <v>528</v>
      </c>
      <c r="F163" s="720" t="s">
        <v>38</v>
      </c>
    </row>
    <row r="164" spans="1:7" ht="45">
      <c r="A164" s="702">
        <v>163</v>
      </c>
      <c r="B164" s="126">
        <v>42731</v>
      </c>
      <c r="C164" s="713" t="s">
        <v>959</v>
      </c>
      <c r="D164" s="379" t="s">
        <v>2434</v>
      </c>
      <c r="E164" s="91" t="s">
        <v>81</v>
      </c>
      <c r="F164" s="325" t="s">
        <v>21</v>
      </c>
    </row>
    <row r="165" spans="1:7" ht="60">
      <c r="A165" s="702">
        <v>164</v>
      </c>
      <c r="B165" s="108">
        <v>42761</v>
      </c>
      <c r="C165" s="721" t="s">
        <v>966</v>
      </c>
      <c r="D165" s="413" t="s">
        <v>2435</v>
      </c>
      <c r="E165" s="105" t="s">
        <v>79</v>
      </c>
      <c r="F165" s="722" t="s">
        <v>27</v>
      </c>
    </row>
    <row r="166" spans="1:7" ht="30">
      <c r="A166" s="702">
        <v>165</v>
      </c>
      <c r="B166" s="117">
        <v>42793</v>
      </c>
      <c r="C166" s="718" t="s">
        <v>2436</v>
      </c>
      <c r="D166" s="719" t="s">
        <v>2437</v>
      </c>
      <c r="E166" s="115" t="s">
        <v>81</v>
      </c>
      <c r="F166" s="720" t="s">
        <v>23</v>
      </c>
    </row>
    <row r="167" spans="1:7" ht="30">
      <c r="A167" s="702">
        <v>166</v>
      </c>
      <c r="B167" s="108">
        <v>42795</v>
      </c>
      <c r="C167" s="721" t="s">
        <v>976</v>
      </c>
      <c r="D167" s="413" t="s">
        <v>2438</v>
      </c>
      <c r="E167" s="105" t="s">
        <v>94</v>
      </c>
      <c r="F167" s="722" t="s">
        <v>25</v>
      </c>
    </row>
    <row r="168" spans="1:7" ht="45">
      <c r="A168" s="702">
        <v>167</v>
      </c>
      <c r="B168" s="108">
        <v>42810</v>
      </c>
      <c r="C168" s="721" t="s">
        <v>969</v>
      </c>
      <c r="D168" s="413" t="s">
        <v>2439</v>
      </c>
      <c r="E168" s="105" t="s">
        <v>79</v>
      </c>
      <c r="F168" s="722" t="s">
        <v>27</v>
      </c>
    </row>
    <row r="169" spans="1:7" ht="30">
      <c r="A169" s="702">
        <v>168</v>
      </c>
      <c r="B169" s="108">
        <v>42821</v>
      </c>
      <c r="C169" s="721" t="s">
        <v>987</v>
      </c>
      <c r="D169" s="413" t="s">
        <v>2440</v>
      </c>
      <c r="E169" s="105" t="s">
        <v>81</v>
      </c>
      <c r="F169" s="722" t="s">
        <v>23</v>
      </c>
      <c r="G169" t="s">
        <v>212</v>
      </c>
    </row>
    <row r="170" spans="1:7" ht="30">
      <c r="A170" s="702">
        <v>169</v>
      </c>
      <c r="B170" s="108">
        <v>42821</v>
      </c>
      <c r="C170" s="721" t="s">
        <v>984</v>
      </c>
      <c r="D170" s="413" t="s">
        <v>2441</v>
      </c>
      <c r="E170" s="105" t="s">
        <v>81</v>
      </c>
      <c r="F170" s="722" t="s">
        <v>21</v>
      </c>
    </row>
    <row r="171" spans="1:7" ht="60">
      <c r="A171" s="702">
        <v>170</v>
      </c>
      <c r="B171" s="108">
        <v>42851</v>
      </c>
      <c r="C171" s="721" t="s">
        <v>982</v>
      </c>
      <c r="D171" s="413" t="s">
        <v>2442</v>
      </c>
      <c r="E171" s="105" t="s">
        <v>528</v>
      </c>
      <c r="F171" s="722" t="s">
        <v>38</v>
      </c>
    </row>
    <row r="172" spans="1:7" ht="45">
      <c r="A172" s="702">
        <v>171</v>
      </c>
      <c r="B172" s="108">
        <v>42851</v>
      </c>
      <c r="C172" s="721" t="s">
        <v>979</v>
      </c>
      <c r="D172" s="413" t="s">
        <v>2443</v>
      </c>
      <c r="E172" s="105" t="s">
        <v>528</v>
      </c>
      <c r="F172" s="722" t="s">
        <v>38</v>
      </c>
    </row>
    <row r="173" spans="1:7" ht="45">
      <c r="A173" s="702">
        <v>172</v>
      </c>
      <c r="B173" s="108">
        <v>42865</v>
      </c>
      <c r="C173" s="721" t="s">
        <v>992</v>
      </c>
      <c r="D173" s="413" t="s">
        <v>2444</v>
      </c>
      <c r="E173" s="105" t="s">
        <v>122</v>
      </c>
      <c r="F173" s="722" t="s">
        <v>38</v>
      </c>
    </row>
    <row r="174" spans="1:7" ht="45">
      <c r="A174" s="702">
        <v>173</v>
      </c>
      <c r="B174" s="108">
        <v>42865</v>
      </c>
      <c r="C174" s="721" t="s">
        <v>989</v>
      </c>
      <c r="D174" s="413" t="s">
        <v>2445</v>
      </c>
      <c r="E174" s="105" t="s">
        <v>122</v>
      </c>
      <c r="F174" s="722" t="s">
        <v>30</v>
      </c>
    </row>
    <row r="175" spans="1:7" ht="45">
      <c r="A175" s="702">
        <v>174</v>
      </c>
      <c r="B175" s="108">
        <v>42872</v>
      </c>
      <c r="C175" s="721" t="s">
        <v>1003</v>
      </c>
      <c r="D175" s="413" t="s">
        <v>2446</v>
      </c>
      <c r="E175" s="105" t="s">
        <v>261</v>
      </c>
      <c r="F175" s="722" t="s">
        <v>26</v>
      </c>
    </row>
    <row r="176" spans="1:7" ht="30">
      <c r="A176" s="702">
        <v>175</v>
      </c>
      <c r="B176" s="108">
        <v>42872</v>
      </c>
      <c r="C176" s="721" t="s">
        <v>1006</v>
      </c>
      <c r="D176" s="413" t="s">
        <v>2447</v>
      </c>
      <c r="E176" s="105" t="s">
        <v>261</v>
      </c>
      <c r="F176" s="722" t="s">
        <v>22</v>
      </c>
    </row>
    <row r="177" spans="1:7" ht="30">
      <c r="A177" s="702">
        <v>176</v>
      </c>
      <c r="B177" s="108">
        <v>42879</v>
      </c>
      <c r="C177" s="721" t="s">
        <v>1008</v>
      </c>
      <c r="D177" s="413" t="s">
        <v>2448</v>
      </c>
      <c r="E177" s="105" t="s">
        <v>94</v>
      </c>
      <c r="F177" s="722" t="s">
        <v>25</v>
      </c>
    </row>
    <row r="178" spans="1:7" ht="30">
      <c r="A178" s="702">
        <v>177</v>
      </c>
      <c r="B178" s="108">
        <v>42884</v>
      </c>
      <c r="C178" s="721" t="s">
        <v>2449</v>
      </c>
      <c r="D178" s="413" t="s">
        <v>2450</v>
      </c>
      <c r="E178" s="105" t="s">
        <v>81</v>
      </c>
      <c r="F178" s="722" t="s">
        <v>23</v>
      </c>
      <c r="G178" t="s">
        <v>1584</v>
      </c>
    </row>
    <row r="179" spans="1:7" ht="60">
      <c r="A179" s="702">
        <v>178</v>
      </c>
      <c r="B179" s="108">
        <v>42893</v>
      </c>
      <c r="C179" s="721" t="s">
        <v>997</v>
      </c>
      <c r="D179" s="413" t="s">
        <v>2451</v>
      </c>
      <c r="E179" s="105" t="s">
        <v>261</v>
      </c>
      <c r="F179" s="722" t="s">
        <v>26</v>
      </c>
    </row>
    <row r="180" spans="1:7" ht="45">
      <c r="A180" s="702">
        <v>179</v>
      </c>
      <c r="B180" s="126">
        <v>42894</v>
      </c>
      <c r="C180" s="713" t="s">
        <v>1044</v>
      </c>
      <c r="D180" s="379" t="s">
        <v>2452</v>
      </c>
      <c r="E180" s="91" t="s">
        <v>79</v>
      </c>
      <c r="F180" s="325" t="s">
        <v>124</v>
      </c>
      <c r="G180" t="s">
        <v>1584</v>
      </c>
    </row>
    <row r="181" spans="1:7" ht="60">
      <c r="A181" s="702">
        <v>180</v>
      </c>
      <c r="B181" s="126">
        <v>42900</v>
      </c>
      <c r="C181" s="713" t="s">
        <v>994</v>
      </c>
      <c r="D181" s="379" t="s">
        <v>2453</v>
      </c>
      <c r="E181" s="91" t="s">
        <v>94</v>
      </c>
      <c r="F181" s="325" t="s">
        <v>25</v>
      </c>
    </row>
    <row r="182" spans="1:7" ht="30">
      <c r="A182" s="702">
        <v>181</v>
      </c>
      <c r="B182" s="126">
        <v>42900</v>
      </c>
      <c r="C182" s="713" t="s">
        <v>999</v>
      </c>
      <c r="D182" s="379" t="s">
        <v>2454</v>
      </c>
      <c r="E182" s="91" t="s">
        <v>94</v>
      </c>
      <c r="F182" s="325" t="s">
        <v>25</v>
      </c>
    </row>
    <row r="183" spans="1:7" ht="45">
      <c r="A183" s="702">
        <v>182</v>
      </c>
      <c r="B183" s="126">
        <v>42905</v>
      </c>
      <c r="C183" s="713" t="s">
        <v>1001</v>
      </c>
      <c r="D183" s="379" t="s">
        <v>2455</v>
      </c>
      <c r="E183" s="91" t="s">
        <v>81</v>
      </c>
      <c r="F183" s="325" t="s">
        <v>21</v>
      </c>
    </row>
    <row r="184" spans="1:7" ht="30">
      <c r="A184" s="702">
        <v>183</v>
      </c>
      <c r="B184" s="126">
        <v>43005</v>
      </c>
      <c r="C184" s="713" t="s">
        <v>1010</v>
      </c>
      <c r="D184" s="379" t="s">
        <v>2456</v>
      </c>
      <c r="E184" s="91" t="s">
        <v>94</v>
      </c>
      <c r="F184" s="325" t="s">
        <v>25</v>
      </c>
    </row>
    <row r="185" spans="1:7" ht="45">
      <c r="A185" s="702">
        <v>184</v>
      </c>
      <c r="B185" s="126">
        <v>43005</v>
      </c>
      <c r="C185" s="713" t="s">
        <v>1029</v>
      </c>
      <c r="D185" s="379" t="s">
        <v>2457</v>
      </c>
      <c r="E185" s="91" t="s">
        <v>122</v>
      </c>
      <c r="F185" s="325" t="s">
        <v>30</v>
      </c>
    </row>
    <row r="186" spans="1:7" ht="45">
      <c r="A186" s="702">
        <v>185</v>
      </c>
      <c r="B186" s="126">
        <v>43005</v>
      </c>
      <c r="C186" s="713" t="s">
        <v>1024</v>
      </c>
      <c r="D186" s="379" t="s">
        <v>2458</v>
      </c>
      <c r="E186" s="91" t="s">
        <v>122</v>
      </c>
      <c r="F186" s="325" t="s">
        <v>38</v>
      </c>
    </row>
    <row r="187" spans="1:7" ht="30">
      <c r="A187" s="702">
        <v>186</v>
      </c>
      <c r="B187" s="117">
        <v>43006</v>
      </c>
      <c r="C187" s="718" t="s">
        <v>2459</v>
      </c>
      <c r="D187" s="719" t="s">
        <v>2460</v>
      </c>
      <c r="E187" s="115" t="s">
        <v>79</v>
      </c>
      <c r="F187" s="720" t="s">
        <v>27</v>
      </c>
    </row>
    <row r="188" spans="1:7" ht="45">
      <c r="A188" s="702">
        <v>187</v>
      </c>
      <c r="B188" s="126">
        <v>43006</v>
      </c>
      <c r="C188" s="713" t="s">
        <v>1027</v>
      </c>
      <c r="D188" s="379" t="s">
        <v>2461</v>
      </c>
      <c r="E188" s="91" t="s">
        <v>79</v>
      </c>
      <c r="F188" s="325" t="s">
        <v>124</v>
      </c>
    </row>
    <row r="189" spans="1:7" ht="45">
      <c r="A189" s="702">
        <v>188</v>
      </c>
      <c r="B189" s="126">
        <v>43006</v>
      </c>
      <c r="C189" s="713" t="s">
        <v>1022</v>
      </c>
      <c r="D189" s="379" t="s">
        <v>2462</v>
      </c>
      <c r="E189" s="91" t="s">
        <v>107</v>
      </c>
      <c r="F189" s="325" t="s">
        <v>112</v>
      </c>
      <c r="G189" t="s">
        <v>2463</v>
      </c>
    </row>
    <row r="190" spans="1:7" ht="30">
      <c r="A190" s="702">
        <v>189</v>
      </c>
      <c r="B190" s="126">
        <v>43006</v>
      </c>
      <c r="C190" s="713" t="s">
        <v>1019</v>
      </c>
      <c r="D190" s="379" t="s">
        <v>2464</v>
      </c>
      <c r="E190" s="91" t="s">
        <v>107</v>
      </c>
      <c r="F190" s="325" t="s">
        <v>110</v>
      </c>
      <c r="G190" t="s">
        <v>212</v>
      </c>
    </row>
    <row r="191" spans="1:7" ht="45">
      <c r="A191" s="702">
        <v>190</v>
      </c>
      <c r="B191" s="117">
        <v>43012</v>
      </c>
      <c r="C191" s="718" t="s">
        <v>2465</v>
      </c>
      <c r="D191" s="719" t="s">
        <v>2466</v>
      </c>
      <c r="E191" s="115" t="s">
        <v>528</v>
      </c>
      <c r="F191" s="720" t="s">
        <v>38</v>
      </c>
    </row>
    <row r="192" spans="1:7" ht="45">
      <c r="A192" s="702">
        <v>191</v>
      </c>
      <c r="B192" s="126">
        <v>43061</v>
      </c>
      <c r="C192" s="713" t="s">
        <v>2467</v>
      </c>
      <c r="D192" s="379" t="s">
        <v>2468</v>
      </c>
      <c r="E192" s="91" t="s">
        <v>122</v>
      </c>
      <c r="F192" s="325" t="s">
        <v>30</v>
      </c>
    </row>
    <row r="193" spans="1:7" ht="45">
      <c r="A193" s="702">
        <v>192</v>
      </c>
      <c r="B193" s="126">
        <v>43061</v>
      </c>
      <c r="C193" s="713" t="s">
        <v>1016</v>
      </c>
      <c r="D193" s="379" t="s">
        <v>2469</v>
      </c>
      <c r="E193" s="91" t="s">
        <v>122</v>
      </c>
      <c r="F193" s="325" t="s">
        <v>38</v>
      </c>
    </row>
    <row r="194" spans="1:7" ht="45">
      <c r="A194" s="702">
        <v>193</v>
      </c>
      <c r="B194" s="126">
        <v>43074</v>
      </c>
      <c r="C194" s="713" t="s">
        <v>1031</v>
      </c>
      <c r="D194" s="379" t="s">
        <v>2470</v>
      </c>
      <c r="E194" s="91" t="s">
        <v>527</v>
      </c>
      <c r="F194" s="325" t="s">
        <v>128</v>
      </c>
    </row>
    <row r="195" spans="1:7" ht="45">
      <c r="A195" s="702">
        <v>194</v>
      </c>
      <c r="B195" s="108">
        <v>43074</v>
      </c>
      <c r="C195" s="721" t="s">
        <v>1037</v>
      </c>
      <c r="D195" s="413" t="s">
        <v>2471</v>
      </c>
      <c r="E195" s="105" t="s">
        <v>527</v>
      </c>
      <c r="F195" s="722" t="s">
        <v>128</v>
      </c>
    </row>
    <row r="196" spans="1:7" ht="30">
      <c r="A196" s="702">
        <v>195</v>
      </c>
      <c r="B196" s="108">
        <v>43088</v>
      </c>
      <c r="C196" s="721" t="s">
        <v>1034</v>
      </c>
      <c r="D196" s="413" t="s">
        <v>2472</v>
      </c>
      <c r="E196" s="105" t="s">
        <v>527</v>
      </c>
      <c r="F196" s="722" t="s">
        <v>128</v>
      </c>
    </row>
    <row r="197" spans="1:7" ht="30">
      <c r="A197" s="702">
        <v>196</v>
      </c>
      <c r="B197" s="108">
        <v>42759</v>
      </c>
      <c r="C197" s="721" t="s">
        <v>1039</v>
      </c>
      <c r="D197" s="413" t="s">
        <v>2473</v>
      </c>
      <c r="E197" s="105" t="s">
        <v>94</v>
      </c>
      <c r="F197" s="722" t="s">
        <v>24</v>
      </c>
    </row>
    <row r="198" spans="1:7" ht="45">
      <c r="A198" s="702">
        <v>197</v>
      </c>
      <c r="B198" s="108">
        <v>43146</v>
      </c>
      <c r="C198" s="721" t="s">
        <v>1044</v>
      </c>
      <c r="D198" s="413" t="s">
        <v>2452</v>
      </c>
      <c r="E198" s="105" t="s">
        <v>2474</v>
      </c>
      <c r="F198" s="722" t="s">
        <v>124</v>
      </c>
      <c r="G198" t="s">
        <v>212</v>
      </c>
    </row>
    <row r="199" spans="1:7" ht="45">
      <c r="A199" s="702">
        <v>198</v>
      </c>
      <c r="B199" s="108">
        <v>43146</v>
      </c>
      <c r="C199" s="721" t="s">
        <v>1049</v>
      </c>
      <c r="D199" s="413" t="s">
        <v>2475</v>
      </c>
      <c r="E199" s="105" t="s">
        <v>2474</v>
      </c>
      <c r="F199" s="722" t="s">
        <v>124</v>
      </c>
    </row>
    <row r="200" spans="1:7" ht="60">
      <c r="A200" s="702">
        <v>199</v>
      </c>
      <c r="B200" s="108">
        <v>43152</v>
      </c>
      <c r="C200" s="721" t="s">
        <v>342</v>
      </c>
      <c r="D200" s="413" t="s">
        <v>2476</v>
      </c>
      <c r="E200" s="105" t="s">
        <v>2477</v>
      </c>
      <c r="F200" s="722" t="s">
        <v>38</v>
      </c>
    </row>
    <row r="201" spans="1:7" ht="63">
      <c r="A201" s="702">
        <v>200</v>
      </c>
      <c r="B201" s="108">
        <v>43152</v>
      </c>
      <c r="C201" s="721" t="s">
        <v>1047</v>
      </c>
      <c r="D201" s="723" t="s">
        <v>2478</v>
      </c>
      <c r="E201" s="105" t="s">
        <v>2477</v>
      </c>
      <c r="F201" s="722" t="s">
        <v>38</v>
      </c>
    </row>
    <row r="202" spans="1:7" ht="60">
      <c r="A202" s="702">
        <v>201</v>
      </c>
      <c r="B202" s="108">
        <v>43159</v>
      </c>
      <c r="C202" s="721" t="s">
        <v>1103</v>
      </c>
      <c r="D202" s="413" t="s">
        <v>2479</v>
      </c>
      <c r="E202" s="105" t="s">
        <v>2480</v>
      </c>
      <c r="F202" s="722" t="s">
        <v>26</v>
      </c>
    </row>
    <row r="203" spans="1:7" ht="45">
      <c r="A203" s="702">
        <v>202</v>
      </c>
      <c r="B203" s="108">
        <v>43159</v>
      </c>
      <c r="C203" s="721" t="s">
        <v>1057</v>
      </c>
      <c r="D203" s="413" t="s">
        <v>2481</v>
      </c>
      <c r="E203" s="105" t="s">
        <v>2480</v>
      </c>
      <c r="F203" s="722" t="s">
        <v>26</v>
      </c>
    </row>
    <row r="204" spans="1:7" ht="45">
      <c r="A204" s="702">
        <v>203</v>
      </c>
      <c r="B204" s="108">
        <v>43186</v>
      </c>
      <c r="C204" s="721" t="s">
        <v>1051</v>
      </c>
      <c r="D204" s="413" t="s">
        <v>2482</v>
      </c>
      <c r="E204" s="105" t="s">
        <v>2483</v>
      </c>
      <c r="F204" s="722" t="s">
        <v>128</v>
      </c>
      <c r="G204" t="s">
        <v>346</v>
      </c>
    </row>
    <row r="205" spans="1:7" ht="45">
      <c r="A205" s="702">
        <v>204</v>
      </c>
      <c r="B205" s="724">
        <v>43194</v>
      </c>
      <c r="C205" s="725" t="s">
        <v>2484</v>
      </c>
      <c r="D205" s="726" t="s">
        <v>2485</v>
      </c>
      <c r="E205" s="727" t="s">
        <v>615</v>
      </c>
      <c r="F205" s="728" t="s">
        <v>38</v>
      </c>
    </row>
    <row r="206" spans="1:7" ht="30">
      <c r="A206" s="702">
        <v>205</v>
      </c>
      <c r="B206" s="108">
        <v>43213</v>
      </c>
      <c r="C206" s="721" t="s">
        <v>1065</v>
      </c>
      <c r="D206" s="413" t="s">
        <v>2486</v>
      </c>
      <c r="E206" s="105" t="s">
        <v>600</v>
      </c>
      <c r="F206" s="722" t="s">
        <v>23</v>
      </c>
    </row>
    <row r="207" spans="1:7" ht="30">
      <c r="A207" s="702">
        <v>206</v>
      </c>
      <c r="B207" s="108">
        <v>43213</v>
      </c>
      <c r="C207" s="721" t="s">
        <v>1068</v>
      </c>
      <c r="D207" s="413" t="s">
        <v>2487</v>
      </c>
      <c r="E207" s="105" t="s">
        <v>600</v>
      </c>
      <c r="F207" s="722" t="s">
        <v>21</v>
      </c>
    </row>
    <row r="208" spans="1:7" ht="60">
      <c r="A208" s="702">
        <v>207</v>
      </c>
      <c r="B208" s="108">
        <v>43236</v>
      </c>
      <c r="C208" s="721" t="s">
        <v>1103</v>
      </c>
      <c r="D208" s="413" t="s">
        <v>2479</v>
      </c>
      <c r="E208" s="105" t="s">
        <v>2480</v>
      </c>
      <c r="F208" s="722" t="s">
        <v>26</v>
      </c>
      <c r="G208" t="s">
        <v>346</v>
      </c>
    </row>
    <row r="209" spans="1:7" ht="45">
      <c r="A209" s="702">
        <v>208</v>
      </c>
      <c r="B209" s="108">
        <v>43236</v>
      </c>
      <c r="C209" s="721" t="s">
        <v>2488</v>
      </c>
      <c r="D209" s="413" t="s">
        <v>2489</v>
      </c>
      <c r="E209" s="105" t="s">
        <v>2480</v>
      </c>
      <c r="F209" s="722" t="s">
        <v>26</v>
      </c>
    </row>
    <row r="210" spans="1:7" ht="45">
      <c r="A210" s="702">
        <v>209</v>
      </c>
      <c r="B210" s="108">
        <v>43236</v>
      </c>
      <c r="C210" s="721" t="s">
        <v>2490</v>
      </c>
      <c r="D210" s="413" t="s">
        <v>2491</v>
      </c>
      <c r="E210" s="105" t="s">
        <v>2480</v>
      </c>
      <c r="F210" s="722" t="s">
        <v>26</v>
      </c>
    </row>
    <row r="211" spans="1:7" ht="45">
      <c r="A211" s="702">
        <v>210</v>
      </c>
      <c r="B211" s="108">
        <v>43237</v>
      </c>
      <c r="C211" s="721" t="s">
        <v>2492</v>
      </c>
      <c r="D211" s="413" t="s">
        <v>2493</v>
      </c>
      <c r="E211" s="105" t="s">
        <v>2474</v>
      </c>
      <c r="F211" s="722" t="s">
        <v>27</v>
      </c>
    </row>
    <row r="212" spans="1:7" ht="45">
      <c r="A212" s="702">
        <v>211</v>
      </c>
      <c r="B212" s="126">
        <v>43250</v>
      </c>
      <c r="C212" s="713" t="s">
        <v>356</v>
      </c>
      <c r="D212" s="379" t="s">
        <v>2494</v>
      </c>
      <c r="E212" s="91" t="s">
        <v>2477</v>
      </c>
      <c r="F212" s="325" t="s">
        <v>38</v>
      </c>
    </row>
    <row r="213" spans="1:7" ht="45">
      <c r="A213" s="702">
        <v>212</v>
      </c>
      <c r="B213" s="126">
        <v>43250</v>
      </c>
      <c r="C213" s="713" t="s">
        <v>1063</v>
      </c>
      <c r="D213" s="379" t="s">
        <v>2495</v>
      </c>
      <c r="E213" s="91" t="s">
        <v>2477</v>
      </c>
      <c r="F213" s="325" t="s">
        <v>38</v>
      </c>
    </row>
    <row r="214" spans="1:7" ht="30">
      <c r="A214" s="702">
        <v>213</v>
      </c>
      <c r="B214" s="126">
        <v>43264</v>
      </c>
      <c r="C214" s="713" t="s">
        <v>1096</v>
      </c>
      <c r="D214" s="379" t="s">
        <v>2496</v>
      </c>
      <c r="E214" s="91" t="s">
        <v>604</v>
      </c>
      <c r="F214" s="325" t="s">
        <v>25</v>
      </c>
    </row>
    <row r="215" spans="1:7" ht="45">
      <c r="A215" s="702">
        <v>214</v>
      </c>
      <c r="B215" s="126">
        <v>43264</v>
      </c>
      <c r="C215" s="713" t="s">
        <v>1093</v>
      </c>
      <c r="D215" s="379" t="s">
        <v>2497</v>
      </c>
      <c r="E215" s="91" t="s">
        <v>604</v>
      </c>
      <c r="F215" s="325" t="s">
        <v>25</v>
      </c>
    </row>
    <row r="216" spans="1:7" ht="30">
      <c r="A216" s="702">
        <v>215</v>
      </c>
      <c r="B216" s="126">
        <v>43363</v>
      </c>
      <c r="C216" s="713" t="s">
        <v>1073</v>
      </c>
      <c r="D216" s="379" t="s">
        <v>2498</v>
      </c>
      <c r="E216" s="91" t="s">
        <v>2474</v>
      </c>
      <c r="F216" s="325" t="s">
        <v>124</v>
      </c>
    </row>
    <row r="217" spans="1:7" ht="45">
      <c r="A217" s="702">
        <v>216</v>
      </c>
      <c r="B217" s="126">
        <v>43363</v>
      </c>
      <c r="C217" s="713" t="s">
        <v>1070</v>
      </c>
      <c r="D217" s="379" t="s">
        <v>2499</v>
      </c>
      <c r="E217" s="91" t="s">
        <v>2474</v>
      </c>
      <c r="F217" s="325" t="s">
        <v>124</v>
      </c>
    </row>
    <row r="218" spans="1:7" ht="30">
      <c r="A218" s="702">
        <v>217</v>
      </c>
      <c r="B218" s="126">
        <v>43376</v>
      </c>
      <c r="C218" s="713" t="s">
        <v>1086</v>
      </c>
      <c r="D218" s="379" t="s">
        <v>2500</v>
      </c>
      <c r="E218" s="91" t="s">
        <v>2480</v>
      </c>
      <c r="F218" s="325" t="s">
        <v>22</v>
      </c>
    </row>
    <row r="219" spans="1:7" ht="30">
      <c r="A219" s="702">
        <v>218</v>
      </c>
      <c r="B219" s="108">
        <v>43376</v>
      </c>
      <c r="C219" s="721" t="s">
        <v>1081</v>
      </c>
      <c r="D219" s="413" t="s">
        <v>2501</v>
      </c>
      <c r="E219" s="105" t="s">
        <v>2480</v>
      </c>
      <c r="F219" s="722" t="s">
        <v>22</v>
      </c>
    </row>
    <row r="220" spans="1:7" ht="30">
      <c r="A220" s="702">
        <v>219</v>
      </c>
      <c r="B220" s="126">
        <v>43376</v>
      </c>
      <c r="C220" s="713" t="s">
        <v>1084</v>
      </c>
      <c r="D220" s="379" t="s">
        <v>2502</v>
      </c>
      <c r="E220" s="91" t="s">
        <v>2480</v>
      </c>
      <c r="F220" s="325" t="s">
        <v>22</v>
      </c>
    </row>
    <row r="221" spans="1:7" ht="30">
      <c r="A221" s="702">
        <v>220</v>
      </c>
      <c r="B221" s="724">
        <v>43377</v>
      </c>
      <c r="C221" s="725" t="s">
        <v>2503</v>
      </c>
      <c r="D221" s="726" t="s">
        <v>2504</v>
      </c>
      <c r="E221" s="727" t="s">
        <v>612</v>
      </c>
      <c r="F221" s="728" t="s">
        <v>108</v>
      </c>
      <c r="G221" t="s">
        <v>212</v>
      </c>
    </row>
    <row r="222" spans="1:7" ht="45">
      <c r="A222" s="702">
        <v>221</v>
      </c>
      <c r="B222" s="126">
        <v>43391</v>
      </c>
      <c r="C222" s="713" t="s">
        <v>1075</v>
      </c>
      <c r="D222" s="379" t="s">
        <v>2505</v>
      </c>
      <c r="E222" s="91" t="s">
        <v>2474</v>
      </c>
      <c r="F222" s="325" t="s">
        <v>124</v>
      </c>
    </row>
    <row r="223" spans="1:7" ht="30">
      <c r="A223" s="702">
        <v>222</v>
      </c>
      <c r="B223" s="724">
        <v>43404</v>
      </c>
      <c r="C223" s="725" t="s">
        <v>2506</v>
      </c>
      <c r="D223" s="726" t="s">
        <v>2507</v>
      </c>
      <c r="E223" s="727" t="s">
        <v>604</v>
      </c>
      <c r="F223" s="728" t="s">
        <v>25</v>
      </c>
      <c r="G223" t="s">
        <v>212</v>
      </c>
    </row>
    <row r="224" spans="1:7" ht="30">
      <c r="A224" s="702">
        <v>223</v>
      </c>
      <c r="B224" s="126">
        <v>43404</v>
      </c>
      <c r="C224" s="713" t="s">
        <v>1091</v>
      </c>
      <c r="D224" s="379" t="s">
        <v>2508</v>
      </c>
      <c r="E224" s="91" t="s">
        <v>604</v>
      </c>
      <c r="F224" s="325" t="s">
        <v>25</v>
      </c>
    </row>
    <row r="225" spans="1:6" ht="45">
      <c r="A225" s="702">
        <v>224</v>
      </c>
      <c r="B225" s="126">
        <v>43404</v>
      </c>
      <c r="C225" s="713" t="s">
        <v>1088</v>
      </c>
      <c r="D225" s="379" t="s">
        <v>2509</v>
      </c>
      <c r="E225" s="91" t="s">
        <v>604</v>
      </c>
      <c r="F225" s="325" t="s">
        <v>24</v>
      </c>
    </row>
    <row r="226" spans="1:6" ht="45">
      <c r="A226" s="702">
        <v>225</v>
      </c>
      <c r="B226" s="126">
        <v>43453</v>
      </c>
      <c r="C226" s="713" t="s">
        <v>1078</v>
      </c>
      <c r="D226" s="379" t="s">
        <v>2510</v>
      </c>
      <c r="E226" s="91" t="s">
        <v>615</v>
      </c>
      <c r="F226" s="325" t="s">
        <v>38</v>
      </c>
    </row>
  </sheetData>
  <autoFilter ref="A1:F40"/>
  <pageMargins left="0.25" right="0.25" top="0.75" bottom="0.75" header="0.3" footer="0.3"/>
  <pageSetup paperSize="9" firstPageNumber="214748364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H17" sqref="H17"/>
    </sheetView>
  </sheetViews>
  <sheetFormatPr defaultColWidth="8.7109375" defaultRowHeight="15"/>
  <cols>
    <col min="1" max="1" width="20.42578125" style="2" customWidth="1"/>
    <col min="2" max="2" width="6.7109375" style="2" customWidth="1"/>
    <col min="3" max="12" width="13.5703125" style="2" customWidth="1"/>
    <col min="13" max="16384" width="8.7109375" style="2"/>
  </cols>
  <sheetData>
    <row r="1" spans="1:12" ht="29.1" customHeight="1">
      <c r="A1" s="784"/>
      <c r="B1" s="775" t="s">
        <v>0</v>
      </c>
      <c r="C1" s="775" t="s">
        <v>1</v>
      </c>
      <c r="D1" s="775" t="s">
        <v>2</v>
      </c>
      <c r="E1" s="775" t="s">
        <v>3</v>
      </c>
      <c r="F1" s="775" t="s">
        <v>4</v>
      </c>
      <c r="G1" s="778" t="s">
        <v>5</v>
      </c>
      <c r="H1" s="779"/>
      <c r="I1" s="779"/>
      <c r="J1" s="779"/>
      <c r="K1" s="780"/>
      <c r="L1" s="775" t="s">
        <v>6</v>
      </c>
    </row>
    <row r="2" spans="1:12" ht="31.5" customHeight="1">
      <c r="A2" s="785"/>
      <c r="B2" s="776"/>
      <c r="C2" s="776"/>
      <c r="D2" s="776"/>
      <c r="E2" s="776"/>
      <c r="F2" s="776"/>
      <c r="G2" s="775" t="s">
        <v>7</v>
      </c>
      <c r="H2" s="775" t="s">
        <v>8</v>
      </c>
      <c r="I2" s="781" t="s">
        <v>9</v>
      </c>
      <c r="J2" s="782"/>
      <c r="K2" s="783"/>
      <c r="L2" s="776"/>
    </row>
    <row r="3" spans="1:12" ht="15" customHeight="1">
      <c r="A3" s="785"/>
      <c r="B3" s="776"/>
      <c r="C3" s="776"/>
      <c r="D3" s="776"/>
      <c r="E3" s="776"/>
      <c r="F3" s="776"/>
      <c r="G3" s="776"/>
      <c r="H3" s="776"/>
      <c r="I3" s="778" t="s">
        <v>10</v>
      </c>
      <c r="J3" s="780"/>
      <c r="K3" s="775" t="s">
        <v>11</v>
      </c>
      <c r="L3" s="776"/>
    </row>
    <row r="4" spans="1:12" ht="48">
      <c r="A4" s="786"/>
      <c r="B4" s="777"/>
      <c r="C4" s="777"/>
      <c r="D4" s="777"/>
      <c r="E4" s="777"/>
      <c r="F4" s="777"/>
      <c r="G4" s="777"/>
      <c r="H4" s="777"/>
      <c r="I4" s="3" t="s">
        <v>12</v>
      </c>
      <c r="J4" s="4" t="s">
        <v>13</v>
      </c>
      <c r="K4" s="777"/>
      <c r="L4" s="777"/>
    </row>
    <row r="5" spans="1:12">
      <c r="A5" s="5">
        <v>1</v>
      </c>
      <c r="B5" s="6">
        <v>2</v>
      </c>
      <c r="C5" s="7">
        <v>3</v>
      </c>
      <c r="D5" s="8">
        <v>4</v>
      </c>
      <c r="E5" s="9">
        <v>5</v>
      </c>
      <c r="F5" s="10">
        <v>6</v>
      </c>
      <c r="G5" s="8">
        <v>7</v>
      </c>
      <c r="H5" s="7">
        <v>8</v>
      </c>
      <c r="I5" s="10">
        <v>9</v>
      </c>
      <c r="J5" s="8">
        <v>10</v>
      </c>
      <c r="K5" s="7">
        <v>11</v>
      </c>
      <c r="L5" s="11">
        <v>12</v>
      </c>
    </row>
    <row r="6" spans="1:12">
      <c r="A6" s="12" t="s">
        <v>14</v>
      </c>
      <c r="B6" s="13" t="s">
        <v>15</v>
      </c>
      <c r="C6" s="14" t="s">
        <v>16</v>
      </c>
      <c r="D6" s="14" t="s">
        <v>16</v>
      </c>
      <c r="E6" s="15">
        <v>46</v>
      </c>
      <c r="F6" s="16">
        <f>COUNTIFS(Защиты!K:K,"кандидат",Защиты!I:I,"&gt;1/01/2021",Защиты!I:I,"&lt;1/01/2022")</f>
        <v>34</v>
      </c>
      <c r="G6" s="17">
        <f>COUNTIFS(Защиты!K:K,"кандидат",Защиты!I:I,"&gt;1/01/2021",Защиты!I:I,"&lt;1/01/2022",Защиты!P:P,"*с*")</f>
        <v>11</v>
      </c>
      <c r="H6" s="17">
        <v>17</v>
      </c>
      <c r="I6" s="17">
        <v>4</v>
      </c>
      <c r="J6" s="17">
        <v>2</v>
      </c>
      <c r="K6" s="17">
        <v>2</v>
      </c>
      <c r="L6" s="17"/>
    </row>
    <row r="7" spans="1:12">
      <c r="A7" s="18" t="s">
        <v>17</v>
      </c>
      <c r="B7" s="13" t="s">
        <v>18</v>
      </c>
      <c r="C7" s="14" t="s">
        <v>16</v>
      </c>
      <c r="D7" s="14" t="s">
        <v>16</v>
      </c>
      <c r="E7" s="15">
        <v>37</v>
      </c>
      <c r="F7" s="16">
        <f>COUNTIFS(Защиты!K:K,"кандидат",Защиты!I:I,"&gt;1/01/2021",Защиты!I:I,"&lt;1/01/2022",Защиты!S:S,"ж")</f>
        <v>27</v>
      </c>
      <c r="G7" s="17">
        <f>COUNTIFS(Защиты!K:K,"кандидат",Защиты!I:I,"&gt;1/01/2021",Защиты!I:I,"&lt;1/01/2022",Защиты!S:S,"ж",Защиты!P:P,"*с*")</f>
        <v>9</v>
      </c>
      <c r="H7" s="17">
        <v>15</v>
      </c>
      <c r="I7" s="17">
        <v>2</v>
      </c>
      <c r="J7" s="17">
        <v>1</v>
      </c>
      <c r="K7" s="17">
        <v>1</v>
      </c>
      <c r="L7" s="17"/>
    </row>
    <row r="8" spans="1:12" ht="77.099999999999994" customHeight="1">
      <c r="A8" s="19" t="s">
        <v>19</v>
      </c>
      <c r="B8" s="20" t="s">
        <v>20</v>
      </c>
      <c r="C8" s="21" t="s">
        <v>16</v>
      </c>
      <c r="D8" s="21" t="s">
        <v>16</v>
      </c>
      <c r="E8" s="21" t="s">
        <v>16</v>
      </c>
      <c r="F8" s="22" t="s">
        <v>16</v>
      </c>
      <c r="G8" s="22" t="s">
        <v>16</v>
      </c>
      <c r="H8" s="21" t="s">
        <v>16</v>
      </c>
      <c r="I8" s="21" t="s">
        <v>16</v>
      </c>
      <c r="J8" s="21" t="s">
        <v>16</v>
      </c>
      <c r="K8" s="21" t="s">
        <v>16</v>
      </c>
      <c r="L8" s="21" t="s">
        <v>16</v>
      </c>
    </row>
    <row r="9" spans="1:12">
      <c r="A9" s="23"/>
      <c r="B9" s="24"/>
      <c r="C9" s="25" t="s">
        <v>21</v>
      </c>
      <c r="D9" s="25">
        <v>1</v>
      </c>
      <c r="E9" s="26">
        <v>6</v>
      </c>
      <c r="F9" s="16">
        <f>COUNTIFS(Защиты!K:K,"кандидат",Защиты!I:I,"&gt;1/01/2021",Защиты!I:I,"&lt;1/01/2022",Защиты!D:D,C9)</f>
        <v>1</v>
      </c>
      <c r="G9" s="17">
        <f>COUNTIFS(Защиты!K:K,"кандидат",Защиты!I:I,"&gt;1/01/2021",Защиты!I:I,"&lt;1/01/2022",Защиты!Q:Q,"*с*",Защиты!D:D,C9)</f>
        <v>0</v>
      </c>
      <c r="H9" s="25">
        <v>0</v>
      </c>
      <c r="I9" s="25">
        <v>0</v>
      </c>
      <c r="J9" s="25">
        <v>0</v>
      </c>
      <c r="K9" s="25">
        <v>0</v>
      </c>
      <c r="L9" s="25"/>
    </row>
    <row r="10" spans="1:12">
      <c r="A10" s="18"/>
      <c r="B10" s="27"/>
      <c r="C10" s="17" t="s">
        <v>22</v>
      </c>
      <c r="D10" s="17">
        <v>1</v>
      </c>
      <c r="E10" s="15">
        <v>5</v>
      </c>
      <c r="F10" s="16">
        <f>COUNTIFS(Защиты!K:K,"кандидат",Защиты!I:I,"&gt;1/01/2021",Защиты!I:I,"&lt;1/01/2022",Защиты!D:D,C10)</f>
        <v>3</v>
      </c>
      <c r="G10" s="17">
        <f>COUNTIFS(Защиты!K:K,"кандидат",Защиты!I:I,"&gt;1/01/2021",Защиты!I:I,"&lt;1/01/2022",Защиты!Q:Q,"*с*",Защиты!D:D,C10)</f>
        <v>0</v>
      </c>
      <c r="H10" s="17">
        <v>1</v>
      </c>
      <c r="I10" s="17">
        <v>0</v>
      </c>
      <c r="J10" s="17">
        <v>0</v>
      </c>
      <c r="K10" s="17">
        <v>1</v>
      </c>
      <c r="L10" s="17"/>
    </row>
    <row r="11" spans="1:12">
      <c r="A11" s="18"/>
      <c r="B11" s="27"/>
      <c r="C11" s="17" t="s">
        <v>23</v>
      </c>
      <c r="D11" s="17">
        <v>1</v>
      </c>
      <c r="E11" s="15">
        <v>2</v>
      </c>
      <c r="F11" s="16">
        <f>COUNTIFS(Защиты!K:K,"кандидат",Защиты!I:I,"&gt;1/01/2021",Защиты!I:I,"&lt;1/01/2022",Защиты!D:D,C11)</f>
        <v>3</v>
      </c>
      <c r="G11" s="17">
        <f>COUNTIFS(Защиты!K:K,"кандидат",Защиты!I:I,"&gt;1/01/2021",Защиты!I:I,"&lt;1/01/2022",Защиты!Q:Q,"*с*",Защиты!D:D,C11)</f>
        <v>0</v>
      </c>
      <c r="H11" s="17">
        <v>3</v>
      </c>
      <c r="I11" s="17">
        <v>0</v>
      </c>
      <c r="J11" s="17">
        <v>0</v>
      </c>
      <c r="K11" s="17">
        <v>0</v>
      </c>
      <c r="L11" s="17"/>
    </row>
    <row r="12" spans="1:12">
      <c r="A12" s="18"/>
      <c r="B12" s="27"/>
      <c r="C12" s="17" t="s">
        <v>24</v>
      </c>
      <c r="D12" s="17">
        <v>1</v>
      </c>
      <c r="E12" s="15">
        <v>5</v>
      </c>
      <c r="F12" s="16">
        <f>COUNTIFS(Защиты!K:K,"кандидат",Защиты!I:I,"&gt;1/01/2021",Защиты!I:I,"&lt;1/01/2022",Защиты!D:D,C12)</f>
        <v>5</v>
      </c>
      <c r="G12" s="17">
        <f>COUNTIFS(Защиты!K:K,"кандидат",Защиты!I:I,"&gt;1/01/2021",Защиты!I:I,"&lt;1/01/2022",Защиты!Q:Q,"*с*",Защиты!D:D,C12)</f>
        <v>0</v>
      </c>
      <c r="H12" s="17">
        <v>3</v>
      </c>
      <c r="I12" s="17">
        <v>0</v>
      </c>
      <c r="J12" s="17">
        <v>0</v>
      </c>
      <c r="K12" s="17">
        <v>0</v>
      </c>
      <c r="L12" s="17"/>
    </row>
    <row r="13" spans="1:12">
      <c r="A13" s="18"/>
      <c r="B13" s="27"/>
      <c r="C13" s="17" t="s">
        <v>25</v>
      </c>
      <c r="D13" s="17">
        <v>1</v>
      </c>
      <c r="E13" s="15">
        <v>4</v>
      </c>
      <c r="F13" s="16">
        <f>COUNTIFS(Защиты!K:K,"кандидат",Защиты!I:I,"&gt;1/01/2021",Защиты!I:I,"&lt;1/01/2022",Защиты!D:D,C13)</f>
        <v>2</v>
      </c>
      <c r="G13" s="17">
        <f>COUNTIFS(Защиты!K:K,"кандидат",Защиты!I:I,"&gt;1/01/2021",Защиты!I:I,"&lt;1/01/2022",Защиты!Q:Q,"*с*",Защиты!D:D,C13)</f>
        <v>0</v>
      </c>
      <c r="H13" s="17">
        <v>1</v>
      </c>
      <c r="I13" s="17">
        <v>0</v>
      </c>
      <c r="J13" s="17">
        <v>0</v>
      </c>
      <c r="K13" s="17">
        <v>1</v>
      </c>
      <c r="L13" s="17"/>
    </row>
    <row r="14" spans="1:12">
      <c r="A14" s="18"/>
      <c r="B14" s="27"/>
      <c r="C14" s="17" t="s">
        <v>26</v>
      </c>
      <c r="D14" s="17">
        <v>1</v>
      </c>
      <c r="E14" s="15">
        <v>4</v>
      </c>
      <c r="F14" s="16">
        <f>COUNTIFS(Защиты!K:K,"кандидат",Защиты!I:I,"&gt;1/01/2021",Защиты!I:I,"&lt;1/01/2022",Защиты!D:D,C14)</f>
        <v>2</v>
      </c>
      <c r="G14" s="17">
        <f>COUNTIFS(Защиты!K:K,"кандидат",Защиты!I:I,"&gt;1/01/2021",Защиты!I:I,"&lt;1/01/2022",Защиты!Q:Q,"*с*",Защиты!D:D,C14)</f>
        <v>0</v>
      </c>
      <c r="H14" s="17">
        <v>0</v>
      </c>
      <c r="I14" s="17">
        <v>1</v>
      </c>
      <c r="J14" s="17">
        <v>1</v>
      </c>
      <c r="K14" s="17">
        <v>0</v>
      </c>
      <c r="L14" s="17"/>
    </row>
    <row r="15" spans="1:12">
      <c r="A15" s="18"/>
      <c r="B15" s="27"/>
      <c r="C15" s="17" t="s">
        <v>27</v>
      </c>
      <c r="D15" s="17">
        <v>1</v>
      </c>
      <c r="E15" s="15">
        <v>4</v>
      </c>
      <c r="F15" s="16">
        <f>COUNTIFS(Защиты!K:K,"кандидат",Защиты!I:I,"&gt;1/01/2021",Защиты!I:I,"&lt;1/01/2022",Защиты!D:D,C15)</f>
        <v>7</v>
      </c>
      <c r="G15" s="17">
        <f>COUNTIFS(Защиты!K:K,"кандидат",Защиты!I:I,"&gt;1/01/2021",Защиты!I:I,"&lt;1/01/2022",Защиты!Q:Q,"*с*",Защиты!D:D,C15)</f>
        <v>0</v>
      </c>
      <c r="H15" s="17">
        <v>2</v>
      </c>
      <c r="I15" s="17">
        <v>1</v>
      </c>
      <c r="J15" s="17">
        <v>1</v>
      </c>
      <c r="K15" s="17">
        <v>0</v>
      </c>
      <c r="L15" s="17"/>
    </row>
    <row r="16" spans="1:12">
      <c r="A16" s="18"/>
      <c r="B16" s="27"/>
      <c r="C16" s="17" t="s">
        <v>28</v>
      </c>
      <c r="D16" s="17">
        <v>3</v>
      </c>
      <c r="E16" s="15">
        <v>6</v>
      </c>
      <c r="F16" s="16">
        <f>COUNTIFS(Защиты!K:K,"кандидат",Защиты!I:I,"&gt;1/01/2021",Защиты!I:I,"&lt;1/01/2022",Защиты!D:D,"13.00.02")+COUNTIFS(Защиты!K:K,"кандидат",Защиты!I:I,"&gt;1/01/2021",Защиты!I:I,"&lt;1/01/2022",Защиты!D:D,"5.8.2")</f>
        <v>4</v>
      </c>
      <c r="G16" s="17">
        <f>COUNTIFS(Защиты!K:K,"кандидат",Защиты!I:I,"&gt;1/01/2021",Защиты!I:I,"&lt;1/01/2022",Защиты!Q:Q,"*с*",Защиты!D:D,"13.00.02")+COUNTIFS(Защиты!K:K,"кандидат",Защиты!I:I,"&gt;1/01/2021",Защиты!I:I,"&lt;1/01/2022",Защиты!Q:Q,"*с*",Защиты!D:D,"5.8.2")</f>
        <v>0</v>
      </c>
      <c r="H16" s="17">
        <v>4</v>
      </c>
      <c r="I16" s="17">
        <v>0</v>
      </c>
      <c r="J16" s="17">
        <v>0</v>
      </c>
      <c r="K16" s="17">
        <v>0</v>
      </c>
      <c r="L16" s="17"/>
    </row>
    <row r="17" spans="1:12">
      <c r="A17" s="18"/>
      <c r="B17" s="27"/>
      <c r="C17" s="17" t="s">
        <v>29</v>
      </c>
      <c r="D17" s="17">
        <v>1</v>
      </c>
      <c r="E17" s="15">
        <v>3</v>
      </c>
      <c r="F17" s="16">
        <f>COUNTIFS(Защиты!K:K,"кандидат",Защиты!I:I,"&gt;1/01/2021",Защиты!I:I,"&lt;1/01/2022",Защиты!D:D,"13.00.03")</f>
        <v>1</v>
      </c>
      <c r="G17" s="17">
        <f>COUNTIFS(Защиты!K:K,"кандидат",Защиты!I:I,"&gt;1/01/2021",Защиты!I:I,"&lt;1/01/2022",Защиты!Q:Q,"*с*",Защиты!D:D,"13.00.03")</f>
        <v>0</v>
      </c>
      <c r="H17" s="17">
        <v>1</v>
      </c>
      <c r="I17" s="17">
        <v>0</v>
      </c>
      <c r="J17" s="17">
        <v>0</v>
      </c>
      <c r="K17" s="17">
        <v>0</v>
      </c>
      <c r="L17" s="17"/>
    </row>
    <row r="18" spans="1:12">
      <c r="A18" s="18"/>
      <c r="B18" s="27"/>
      <c r="C18" s="17" t="s">
        <v>30</v>
      </c>
      <c r="D18" s="17">
        <v>1</v>
      </c>
      <c r="E18" s="15">
        <v>3</v>
      </c>
      <c r="F18" s="16">
        <f>COUNTIFS(Защиты!K:K,"кандидат",Защиты!I:I,"&gt;1/01/2021",Защиты!I:I,"&lt;1/01/2022",Защиты!D:D,C18)</f>
        <v>3</v>
      </c>
      <c r="G18" s="17">
        <f>COUNTIFS(Защиты!K:K,"кандидат",Защиты!I:I,"&gt;1/01/2021",Защиты!I:I,"&lt;1/01/2022",Защиты!Q:Q,"*с*",Защиты!D:D,C18)</f>
        <v>0</v>
      </c>
      <c r="H18" s="17">
        <v>0</v>
      </c>
      <c r="I18" s="17">
        <v>2</v>
      </c>
      <c r="J18" s="17">
        <v>0</v>
      </c>
      <c r="K18" s="17">
        <v>0</v>
      </c>
      <c r="L18" s="17"/>
    </row>
    <row r="19" spans="1:12">
      <c r="A19" s="18"/>
      <c r="B19" s="27"/>
      <c r="C19" s="17" t="s">
        <v>31</v>
      </c>
      <c r="D19" s="17">
        <v>1</v>
      </c>
      <c r="E19" s="15">
        <v>3</v>
      </c>
      <c r="F19" s="16">
        <f>COUNTIFS(Защиты!K:K,"кандидат",Защиты!I:I,"&gt;1/01/2021",Защиты!I:I,"&lt;1/01/2022",Защиты!D:D,"19.00.10")</f>
        <v>3</v>
      </c>
      <c r="G19" s="17">
        <f>COUNTIFS(Защиты!K:K,"кандидат",Защиты!I:I,"&gt;1/01/2021",Защиты!I:I,"&lt;1/01/2022",Защиты!Q:Q,"*с*",Защиты!D:D,"19.00.10")</f>
        <v>0</v>
      </c>
      <c r="H19" s="17">
        <v>2</v>
      </c>
      <c r="I19" s="17">
        <v>0</v>
      </c>
      <c r="J19" s="17">
        <v>0</v>
      </c>
      <c r="K19" s="17">
        <v>0</v>
      </c>
      <c r="L19" s="17"/>
    </row>
    <row r="20" spans="1:12">
      <c r="A20" s="18"/>
      <c r="B20" s="27"/>
      <c r="C20" s="17" t="s">
        <v>32</v>
      </c>
      <c r="D20" s="17">
        <v>1</v>
      </c>
      <c r="E20" s="15">
        <v>1</v>
      </c>
      <c r="F20" s="16">
        <f>COUNTIFS(Защиты!K:K,"кандидат",Защиты!I:I,"&gt;1/01/2021",Защиты!I:I,"&lt;1/01/2022",Защиты!D:D,C20)</f>
        <v>0</v>
      </c>
      <c r="G20" s="17">
        <f>COUNTIFS(Защиты!K:K,"кандидат",Защиты!I:I,"&gt;1/01/2021",Защиты!I:I,"&lt;1/01/2022",Защиты!Q:Q,"*с*",Защиты!D:D,C20)</f>
        <v>0</v>
      </c>
      <c r="H20" s="17">
        <v>0</v>
      </c>
      <c r="I20" s="17">
        <v>0</v>
      </c>
      <c r="J20" s="17">
        <v>0</v>
      </c>
      <c r="K20" s="17">
        <v>0</v>
      </c>
      <c r="L20" s="17"/>
    </row>
    <row r="21" spans="1:12" ht="38.25">
      <c r="A21" s="18" t="s">
        <v>33</v>
      </c>
      <c r="B21" s="27" t="s">
        <v>34</v>
      </c>
      <c r="C21" s="14" t="s">
        <v>16</v>
      </c>
      <c r="D21" s="17">
        <v>9</v>
      </c>
      <c r="E21" s="14" t="s">
        <v>16</v>
      </c>
      <c r="F21" s="14" t="s">
        <v>16</v>
      </c>
      <c r="G21" s="14" t="s">
        <v>16</v>
      </c>
      <c r="H21" s="14" t="s">
        <v>16</v>
      </c>
      <c r="I21" s="14" t="s">
        <v>16</v>
      </c>
      <c r="J21" s="14" t="s">
        <v>16</v>
      </c>
      <c r="K21" s="14" t="s">
        <v>16</v>
      </c>
      <c r="L21" s="14" t="s">
        <v>16</v>
      </c>
    </row>
    <row r="22" spans="1:12" ht="38.25">
      <c r="A22" s="18" t="s">
        <v>35</v>
      </c>
      <c r="B22" s="27" t="s">
        <v>36</v>
      </c>
      <c r="C22" s="14" t="s">
        <v>16</v>
      </c>
      <c r="D22" s="17">
        <v>0</v>
      </c>
      <c r="E22" s="14" t="s">
        <v>16</v>
      </c>
      <c r="F22" s="14" t="s">
        <v>16</v>
      </c>
      <c r="G22" s="14" t="s">
        <v>16</v>
      </c>
      <c r="H22" s="14" t="s">
        <v>16</v>
      </c>
      <c r="I22" s="14" t="s">
        <v>16</v>
      </c>
      <c r="J22" s="14" t="s">
        <v>16</v>
      </c>
      <c r="K22" s="14" t="s">
        <v>16</v>
      </c>
      <c r="L22" s="14" t="s">
        <v>16</v>
      </c>
    </row>
    <row r="23" spans="1:12">
      <c r="A23" s="774" t="s">
        <v>37</v>
      </c>
      <c r="B23" s="774"/>
      <c r="C23" s="774"/>
      <c r="D23" s="774"/>
      <c r="E23" s="774"/>
      <c r="F23" s="774"/>
      <c r="G23" s="774"/>
      <c r="H23" s="774"/>
      <c r="I23" s="774"/>
      <c r="J23" s="774"/>
      <c r="K23" s="774"/>
      <c r="L23" s="774"/>
    </row>
  </sheetData>
  <autoFilter ref="A1:L23">
    <filterColumn colId="6" showButton="0"/>
    <filterColumn colId="7" showButton="0"/>
    <filterColumn colId="8" showButton="0"/>
    <filterColumn colId="9" showButton="0"/>
  </autoFilter>
  <mergeCells count="14">
    <mergeCell ref="A23:L23"/>
    <mergeCell ref="F1:F4"/>
    <mergeCell ref="G1:K1"/>
    <mergeCell ref="L1:L4"/>
    <mergeCell ref="G2:G4"/>
    <mergeCell ref="H2:H4"/>
    <mergeCell ref="I2:K2"/>
    <mergeCell ref="I3:J3"/>
    <mergeCell ref="K3:K4"/>
    <mergeCell ref="A1:A4"/>
    <mergeCell ref="B1:B4"/>
    <mergeCell ref="C1:C4"/>
    <mergeCell ref="D1:D4"/>
    <mergeCell ref="E1:E4"/>
  </mergeCells>
  <pageMargins left="0.7" right="0.7" top="0.75" bottom="0.75" header="0.3" footer="0.3"/>
  <pageSetup paperSize="9" scale="80" firstPageNumber="214748364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workbookViewId="0">
      <selection activeCell="L21" sqref="A1:L21"/>
    </sheetView>
  </sheetViews>
  <sheetFormatPr defaultColWidth="8.7109375" defaultRowHeight="15"/>
  <cols>
    <col min="1" max="1" width="24" style="2" customWidth="1"/>
    <col min="2" max="2" width="6.7109375" style="2" customWidth="1"/>
    <col min="3" max="3" width="13.5703125" style="28" customWidth="1"/>
    <col min="4" max="12" width="13.5703125" style="2" customWidth="1"/>
    <col min="13" max="16384" width="8.7109375" style="2"/>
  </cols>
  <sheetData>
    <row r="1" spans="1:12" ht="29.1" customHeight="1">
      <c r="A1" s="784"/>
      <c r="B1" s="775" t="s">
        <v>0</v>
      </c>
      <c r="C1" s="787" t="s">
        <v>1</v>
      </c>
      <c r="D1" s="775" t="s">
        <v>2</v>
      </c>
      <c r="E1" s="775" t="s">
        <v>3</v>
      </c>
      <c r="F1" s="775" t="s">
        <v>4</v>
      </c>
      <c r="G1" s="778" t="s">
        <v>5</v>
      </c>
      <c r="H1" s="779"/>
      <c r="I1" s="779"/>
      <c r="J1" s="779"/>
      <c r="K1" s="780"/>
      <c r="L1" s="775" t="s">
        <v>6</v>
      </c>
    </row>
    <row r="2" spans="1:12" ht="31.5" customHeight="1">
      <c r="A2" s="785"/>
      <c r="B2" s="776"/>
      <c r="C2" s="788"/>
      <c r="D2" s="776"/>
      <c r="E2" s="776"/>
      <c r="F2" s="776"/>
      <c r="G2" s="775" t="s">
        <v>7</v>
      </c>
      <c r="H2" s="775" t="s">
        <v>8</v>
      </c>
      <c r="I2" s="781" t="s">
        <v>9</v>
      </c>
      <c r="J2" s="782"/>
      <c r="K2" s="783"/>
      <c r="L2" s="776"/>
    </row>
    <row r="3" spans="1:12" ht="15" customHeight="1">
      <c r="A3" s="785"/>
      <c r="B3" s="776"/>
      <c r="C3" s="788"/>
      <c r="D3" s="776"/>
      <c r="E3" s="776"/>
      <c r="F3" s="776"/>
      <c r="G3" s="776"/>
      <c r="H3" s="776"/>
      <c r="I3" s="778" t="s">
        <v>10</v>
      </c>
      <c r="J3" s="780"/>
      <c r="K3" s="775" t="s">
        <v>11</v>
      </c>
      <c r="L3" s="776"/>
    </row>
    <row r="4" spans="1:12" ht="48">
      <c r="A4" s="786"/>
      <c r="B4" s="777"/>
      <c r="C4" s="789"/>
      <c r="D4" s="777"/>
      <c r="E4" s="777"/>
      <c r="F4" s="777"/>
      <c r="G4" s="777"/>
      <c r="H4" s="777"/>
      <c r="I4" s="3" t="s">
        <v>12</v>
      </c>
      <c r="J4" s="4" t="s">
        <v>13</v>
      </c>
      <c r="K4" s="777"/>
      <c r="L4" s="777"/>
    </row>
    <row r="5" spans="1:12">
      <c r="A5" s="5">
        <v>1</v>
      </c>
      <c r="B5" s="6">
        <v>2</v>
      </c>
      <c r="C5" s="29">
        <v>3</v>
      </c>
      <c r="D5" s="8">
        <v>4</v>
      </c>
      <c r="E5" s="9">
        <v>5</v>
      </c>
      <c r="F5" s="10">
        <v>6</v>
      </c>
      <c r="G5" s="8">
        <v>7</v>
      </c>
      <c r="H5" s="7">
        <v>8</v>
      </c>
      <c r="I5" s="10">
        <v>9</v>
      </c>
      <c r="J5" s="8">
        <v>10</v>
      </c>
      <c r="K5" s="7">
        <v>11</v>
      </c>
      <c r="L5" s="11">
        <v>12</v>
      </c>
    </row>
    <row r="6" spans="1:12">
      <c r="A6" s="12" t="s">
        <v>14</v>
      </c>
      <c r="B6" s="13" t="s">
        <v>15</v>
      </c>
      <c r="C6" s="30" t="s">
        <v>16</v>
      </c>
      <c r="D6" s="14" t="s">
        <v>16</v>
      </c>
      <c r="E6" s="17">
        <f>COUNTIFS(Защиты!K:K,"кандидат",Защиты!E:E,"&gt;1/1/2022",Защиты!E:E,"&lt;1/1/2023")</f>
        <v>33</v>
      </c>
      <c r="F6" s="16">
        <f>COUNTIFS(Защиты!K:K,"кандидат",Защиты!I:I,"&gt;1/01/2022",Защиты!I:I,"&lt;1/01/2023")</f>
        <v>52</v>
      </c>
      <c r="G6" s="17">
        <f>COUNTIFS(Защиты!K:K,"кандидат",Защиты!I:I,"&gt;1/01/2022",Защиты!I:I,"&lt;1/01/2023",Защиты!P:P,"*с*")</f>
        <v>12</v>
      </c>
      <c r="H6" s="17">
        <f>COUNTIFS(Защиты!K:K,"кандидат",Защиты!I:I,"&gt;1/01/2022",Защиты!I:I,"&lt;1/01/2023",Защиты!P:P,"*а*",Защиты!Q:Q,"&lt;1/01/2022")</f>
        <v>31</v>
      </c>
      <c r="I6" s="17">
        <f>COUNTIFS(Защиты!K:K,"кандидат",Защиты!I:I,"&gt;1/01/2022",Защиты!I:I,"&lt;1/01/2023",Защиты!P:P,"*а*",Защиты!Q:Q,"&gt;1/01/2022",Защиты!T:T,0)</f>
        <v>7</v>
      </c>
      <c r="J6" s="17">
        <f>COUNTIFS(Защиты!K:K,"кандидат",Защиты!I:I,"&gt;1/01/2022",Защиты!I:I,"&lt;1/01/2023",Защиты!P:P,"*а*",Защиты!Q:Q,"&gt;1/01/2022",Защиты!P:P,"*мгпу*",Защиты!T:T,0)</f>
        <v>6</v>
      </c>
      <c r="K6" s="17">
        <f>COUNTIFS(Защиты!K:K,"кандидат",Защиты!I:I,"&gt;1/01/2022",Защиты!I:I,"&lt;1/01/2023",Защиты!P:P,"*а*",Защиты!Q:Q,"&gt;1/01/2022",Защиты!T:T,1)</f>
        <v>2</v>
      </c>
      <c r="L6" s="17"/>
    </row>
    <row r="7" spans="1:12">
      <c r="A7" s="18" t="s">
        <v>17</v>
      </c>
      <c r="B7" s="13" t="s">
        <v>18</v>
      </c>
      <c r="C7" s="30" t="s">
        <v>16</v>
      </c>
      <c r="D7" s="14" t="s">
        <v>16</v>
      </c>
      <c r="E7" s="17">
        <f>COUNTIFS(Защиты!K:K,"кандидат",Защиты!E:E,"&gt;1/1/2022",Защиты!E:E,"&lt;1/1/2023",Защиты!S:S,"ж")</f>
        <v>27</v>
      </c>
      <c r="F7" s="16">
        <f>COUNTIFS(Защиты!K:K,"кандидат",Защиты!I:I,"&gt;1/01/2022",Защиты!I:I,"&lt;1/01/2023",Защиты!S:S,"ж")</f>
        <v>44</v>
      </c>
      <c r="G7" s="17">
        <f>COUNTIFS(Защиты!K:K,"кандидат",Защиты!I:I,"&gt;1/01/2022",Защиты!I:I,"&lt;1/01/2023",Защиты!S:S,"ж",Защиты!P:P,"*с*")</f>
        <v>10</v>
      </c>
      <c r="H7" s="17">
        <f>COUNTIFS(Защиты!K:K,"кандидат",Защиты!I:I,"&gt;1/01/2022",Защиты!I:I,"&lt;1/01/2023",Защиты!P:P,"*а*",Защиты!Q:Q,"&lt;1/01/2022",Защиты!S:S,"ж")</f>
        <v>26</v>
      </c>
      <c r="I7" s="17">
        <f>COUNTIFS(Защиты!K:K,"кандидат",Защиты!I:I,"&gt;1/01/2022",Защиты!I:I,"&lt;1/01/2023",Защиты!P:P,"*а*",Защиты!Q:Q,"&gt;1/01/2022",Защиты!T:T,0,Защиты!S:S,"ж")</f>
        <v>6</v>
      </c>
      <c r="J7" s="17">
        <f>COUNTIFS(Защиты!K:K,"кандидат",Защиты!I:I,"&gt;1/01/2022",Защиты!I:I,"&lt;1/01/2023",Защиты!P:P,"*а*",Защиты!Q:Q,"&gt;1/01/2022",Защиты!P:P,"*мгпу*",Защиты!T:T,0,Защиты!S:S,"ж")</f>
        <v>5</v>
      </c>
      <c r="K7" s="17">
        <f>COUNTIFS(Защиты!K:K,"кандидат",Защиты!I:I,"&gt;1/01/2022",Защиты!I:I,"&lt;1/01/2023",Защиты!P:P,"*а*",Защиты!Q:Q,"&gt;1/01/2022",Защиты!T:T,1,Защиты!S:S,"ж")</f>
        <v>2</v>
      </c>
      <c r="L7" s="17"/>
    </row>
    <row r="8" spans="1:12" ht="69" customHeight="1">
      <c r="A8" s="19" t="s">
        <v>19</v>
      </c>
      <c r="B8" s="20" t="s">
        <v>20</v>
      </c>
      <c r="C8" s="31" t="s">
        <v>16</v>
      </c>
      <c r="D8" s="21" t="s">
        <v>16</v>
      </c>
      <c r="E8" s="21" t="s">
        <v>16</v>
      </c>
      <c r="F8" s="22" t="s">
        <v>16</v>
      </c>
      <c r="G8" s="22" t="s">
        <v>16</v>
      </c>
      <c r="H8" s="21" t="s">
        <v>16</v>
      </c>
      <c r="I8" s="21" t="s">
        <v>16</v>
      </c>
      <c r="J8" s="21" t="s">
        <v>16</v>
      </c>
      <c r="K8" s="21" t="s">
        <v>16</v>
      </c>
      <c r="L8" s="21" t="s">
        <v>16</v>
      </c>
    </row>
    <row r="9" spans="1:12">
      <c r="A9" s="23"/>
      <c r="B9" s="24"/>
      <c r="C9" s="32" t="s">
        <v>21</v>
      </c>
      <c r="D9" s="25">
        <v>1</v>
      </c>
      <c r="E9" s="25">
        <v>3</v>
      </c>
      <c r="F9" s="16">
        <f>COUNTIFS(Защиты!K:K,"кандидат",Защиты!I:I,"&gt;1/01/2022",Защиты!I:I,"&lt;1/01/2023",Защиты!D:D,C9)</f>
        <v>7</v>
      </c>
      <c r="G9" s="17">
        <f>COUNTIFS(Защиты!K:K,"кандидат",Защиты!I:I,"&gt;1/01/2022",Защиты!I:I,"&lt;1/01/2023",Защиты!P:P,"*с*",Защиты!D:D,C9)</f>
        <v>2</v>
      </c>
      <c r="H9" s="25">
        <v>5</v>
      </c>
      <c r="I9" s="25">
        <v>0</v>
      </c>
      <c r="J9" s="25">
        <v>0</v>
      </c>
      <c r="K9" s="25">
        <v>0</v>
      </c>
      <c r="L9" s="25"/>
    </row>
    <row r="10" spans="1:12">
      <c r="A10" s="18"/>
      <c r="B10" s="27"/>
      <c r="C10" s="33" t="s">
        <v>22</v>
      </c>
      <c r="D10" s="17">
        <v>1</v>
      </c>
      <c r="E10" s="17">
        <v>3</v>
      </c>
      <c r="F10" s="16">
        <f>COUNTIFS(Защиты!K:K,"кандидат",Защиты!I:I,"&gt;1/01/2022",Защиты!I:I,"&lt;1/01/2023",Защиты!D:D,C10)</f>
        <v>5</v>
      </c>
      <c r="G10" s="17">
        <f>COUNTIFS(Защиты!K:K,"кандидат",Защиты!I:I,"&gt;1/01/2022",Защиты!I:I,"&lt;1/01/2023",Защиты!P:P,"*с*",Защиты!D:D,C10)</f>
        <v>3</v>
      </c>
      <c r="H10" s="17">
        <v>1</v>
      </c>
      <c r="I10" s="17">
        <v>1</v>
      </c>
      <c r="J10" s="17">
        <v>1</v>
      </c>
      <c r="K10" s="17">
        <v>0</v>
      </c>
      <c r="L10" s="17"/>
    </row>
    <row r="11" spans="1:12">
      <c r="A11" s="18"/>
      <c r="B11" s="27"/>
      <c r="C11" s="33" t="s">
        <v>23</v>
      </c>
      <c r="D11" s="17">
        <v>1</v>
      </c>
      <c r="E11" s="17">
        <v>2</v>
      </c>
      <c r="F11" s="16">
        <f>COUNTIFS(Защиты!K:K,"кандидат",Защиты!I:I,"&gt;1/01/2022",Защиты!I:I,"&lt;1/01/2023",Защиты!D:D,C11)</f>
        <v>3</v>
      </c>
      <c r="G11" s="17">
        <f>COUNTIFS(Защиты!K:K,"кандидат",Защиты!I:I,"&gt;1/01/2022",Защиты!I:I,"&lt;1/01/2023",Защиты!P:P,"*с*",Защиты!D:D,C11)</f>
        <v>0</v>
      </c>
      <c r="H11" s="17">
        <v>3</v>
      </c>
      <c r="I11" s="17">
        <v>0</v>
      </c>
      <c r="J11" s="17">
        <v>0</v>
      </c>
      <c r="K11" s="17">
        <v>0</v>
      </c>
      <c r="L11" s="17"/>
    </row>
    <row r="12" spans="1:12">
      <c r="A12" s="18"/>
      <c r="B12" s="27"/>
      <c r="C12" s="33" t="s">
        <v>24</v>
      </c>
      <c r="D12" s="17">
        <v>1</v>
      </c>
      <c r="E12" s="17">
        <v>1</v>
      </c>
      <c r="F12" s="16">
        <f>COUNTIFS(Защиты!K:K,"кандидат",Защиты!I:I,"&gt;1/01/2022",Защиты!I:I,"&lt;1/01/2023",Защиты!D:D,C12)</f>
        <v>2</v>
      </c>
      <c r="G12" s="17">
        <f>COUNTIFS(Защиты!K:K,"кандидат",Защиты!I:I,"&gt;1/01/2022",Защиты!I:I,"&lt;1/01/2023",Защиты!P:P,"*с*",Защиты!D:D,C12)</f>
        <v>1</v>
      </c>
      <c r="H12" s="17">
        <v>0</v>
      </c>
      <c r="I12" s="17">
        <v>1</v>
      </c>
      <c r="J12" s="17">
        <v>1</v>
      </c>
      <c r="K12" s="17">
        <v>0</v>
      </c>
      <c r="L12" s="17"/>
    </row>
    <row r="13" spans="1:12">
      <c r="A13" s="18"/>
      <c r="B13" s="27"/>
      <c r="C13" s="33" t="s">
        <v>25</v>
      </c>
      <c r="D13" s="17">
        <v>1</v>
      </c>
      <c r="E13" s="17">
        <v>2</v>
      </c>
      <c r="F13" s="16">
        <f>COUNTIFS(Защиты!K:K,"кандидат",Защиты!I:I,"&gt;1/01/2022",Защиты!I:I,"&lt;1/01/2023",Защиты!D:D,C13)</f>
        <v>4</v>
      </c>
      <c r="G13" s="17">
        <f>COUNTIFS(Защиты!K:K,"кандидат",Защиты!I:I,"&gt;1/01/2022",Защиты!I:I,"&lt;1/01/2023",Защиты!P:P,"*с*",Защиты!D:D,C13)</f>
        <v>0</v>
      </c>
      <c r="H13" s="17">
        <v>3</v>
      </c>
      <c r="I13" s="17">
        <v>1</v>
      </c>
      <c r="J13" s="17">
        <v>1</v>
      </c>
      <c r="K13" s="17">
        <v>0</v>
      </c>
      <c r="L13" s="17"/>
    </row>
    <row r="14" spans="1:12">
      <c r="A14" s="18"/>
      <c r="B14" s="27"/>
      <c r="C14" s="33" t="s">
        <v>26</v>
      </c>
      <c r="D14" s="17">
        <v>1</v>
      </c>
      <c r="E14" s="17">
        <v>6</v>
      </c>
      <c r="F14" s="16">
        <f>COUNTIFS(Защиты!K:K,"кандидат",Защиты!I:I,"&gt;1/01/2022",Защиты!I:I,"&lt;1/01/2023",Защиты!D:D,C14)</f>
        <v>8</v>
      </c>
      <c r="G14" s="17">
        <f>COUNTIFS(Защиты!K:K,"кандидат",Защиты!I:I,"&gt;1/01/2022",Защиты!I:I,"&lt;1/01/2023",Защиты!P:P,"*с*",Защиты!D:D,C14)</f>
        <v>2</v>
      </c>
      <c r="H14" s="17">
        <v>4</v>
      </c>
      <c r="I14" s="17">
        <v>2</v>
      </c>
      <c r="J14" s="17">
        <v>2</v>
      </c>
      <c r="K14" s="17">
        <v>0</v>
      </c>
      <c r="L14" s="17"/>
    </row>
    <row r="15" spans="1:12">
      <c r="A15" s="18"/>
      <c r="B15" s="27"/>
      <c r="C15" s="33" t="s">
        <v>38</v>
      </c>
      <c r="D15" s="17">
        <v>1</v>
      </c>
      <c r="E15" s="17">
        <v>3</v>
      </c>
      <c r="F15" s="16">
        <f>COUNTIFS(Защиты!K:K,"кандидат",Защиты!I:I,"&gt;1/01/2022",Защиты!I:I,"&lt;1/01/2023",Защиты!D:D,C15)</f>
        <v>4</v>
      </c>
      <c r="G15" s="17">
        <v>0</v>
      </c>
      <c r="H15" s="17">
        <v>4</v>
      </c>
      <c r="I15" s="17">
        <v>0</v>
      </c>
      <c r="J15" s="17">
        <v>0</v>
      </c>
      <c r="K15" s="17">
        <v>0</v>
      </c>
      <c r="L15" s="17"/>
    </row>
    <row r="16" spans="1:12">
      <c r="A16" s="18"/>
      <c r="B16" s="27"/>
      <c r="C16" s="33" t="s">
        <v>39</v>
      </c>
      <c r="D16" s="17">
        <v>2</v>
      </c>
      <c r="E16" s="17">
        <v>7</v>
      </c>
      <c r="F16" s="16">
        <f>COUNTIFS(Защиты!K:K,"кандидат",Защиты!I:I,"&gt;1/01/2022",Защиты!I:I,"&lt;1/01/2023",Защиты!D:D,C16)</f>
        <v>10</v>
      </c>
      <c r="G16" s="17">
        <v>1</v>
      </c>
      <c r="H16" s="17">
        <v>6</v>
      </c>
      <c r="I16" s="17">
        <v>1</v>
      </c>
      <c r="J16" s="17">
        <v>0</v>
      </c>
      <c r="K16" s="17">
        <v>2</v>
      </c>
      <c r="L16" s="17"/>
    </row>
    <row r="17" spans="1:12">
      <c r="A17" s="18"/>
      <c r="B17" s="27"/>
      <c r="C17" s="33" t="s">
        <v>40</v>
      </c>
      <c r="D17" s="17">
        <v>1</v>
      </c>
      <c r="E17" s="17">
        <v>2</v>
      </c>
      <c r="F17" s="16">
        <f>COUNTIFS(Защиты!K:K,"кандидат",Защиты!I:I,"&gt;1/01/2022",Защиты!I:I,"&lt;1/01/2023",Защиты!D:D,C17)</f>
        <v>4</v>
      </c>
      <c r="G17" s="17">
        <f>COUNTIFS(Защиты!K:K,"кандидат",Защиты!I:I,"&gt;1/01/2022",Защиты!I:I,"&lt;1/01/2023",Защиты!P:P,"*с*",Защиты!D:D,C17)</f>
        <v>2</v>
      </c>
      <c r="H17" s="17">
        <v>2</v>
      </c>
      <c r="I17" s="17">
        <v>0</v>
      </c>
      <c r="J17" s="17">
        <v>0</v>
      </c>
      <c r="K17" s="17">
        <v>0</v>
      </c>
      <c r="L17" s="17"/>
    </row>
    <row r="18" spans="1:12">
      <c r="A18" s="18"/>
      <c r="B18" s="27"/>
      <c r="C18" s="33" t="s">
        <v>30</v>
      </c>
      <c r="D18" s="17">
        <v>1</v>
      </c>
      <c r="E18" s="17">
        <v>3</v>
      </c>
      <c r="F18" s="16">
        <f>COUNTIFS(Защиты!K:K,"кандидат",Защиты!I:I,"&gt;1/01/2022",Защиты!I:I,"&lt;1/01/2023",Защиты!D:D,C18)</f>
        <v>5</v>
      </c>
      <c r="G18" s="17">
        <f>COUNTIFS(Защиты!K:K,"кандидат",Защиты!I:I,"&gt;1/01/2022",Защиты!I:I,"&lt;1/01/2023",Защиты!P:P,"*с*",Защиты!D:D,C18)</f>
        <v>1</v>
      </c>
      <c r="H18" s="17">
        <v>3</v>
      </c>
      <c r="I18" s="17">
        <v>1</v>
      </c>
      <c r="J18" s="17">
        <v>1</v>
      </c>
      <c r="K18" s="17">
        <v>0</v>
      </c>
      <c r="L18" s="17"/>
    </row>
    <row r="19" spans="1:12">
      <c r="A19" s="18"/>
      <c r="B19" s="27"/>
      <c r="C19" s="33" t="s">
        <v>41</v>
      </c>
      <c r="D19" s="17">
        <v>1</v>
      </c>
      <c r="E19" s="17">
        <v>1</v>
      </c>
      <c r="F19" s="16">
        <f>COUNTIFS(Защиты!K:K,"кандидат",Защиты!I:I,"&gt;1/01/2022",Защиты!I:I,"&lt;1/01/2023",Защиты!D:D,C19)</f>
        <v>0</v>
      </c>
      <c r="G19" s="17">
        <f>COUNTIFS(Защиты!K:K,"кандидат",Защиты!I:I,"&gt;1/01/2022",Защиты!I:I,"&lt;1/01/2023",Защиты!P:P,"*с*",Защиты!D:D,C19)</f>
        <v>0</v>
      </c>
      <c r="H19" s="17">
        <v>0</v>
      </c>
      <c r="I19" s="17">
        <v>0</v>
      </c>
      <c r="J19" s="17">
        <v>0</v>
      </c>
      <c r="K19" s="17">
        <v>0</v>
      </c>
      <c r="L19" s="17"/>
    </row>
    <row r="20" spans="1:12" ht="25.5">
      <c r="A20" s="18" t="s">
        <v>33</v>
      </c>
      <c r="B20" s="27" t="s">
        <v>34</v>
      </c>
      <c r="C20" s="30" t="s">
        <v>16</v>
      </c>
      <c r="D20" s="17">
        <v>7</v>
      </c>
      <c r="E20" s="14" t="s">
        <v>16</v>
      </c>
      <c r="F20" s="14" t="s">
        <v>16</v>
      </c>
      <c r="G20" s="14" t="s">
        <v>16</v>
      </c>
      <c r="H20" s="14" t="s">
        <v>16</v>
      </c>
      <c r="I20" s="14" t="s">
        <v>16</v>
      </c>
      <c r="J20" s="14" t="s">
        <v>16</v>
      </c>
      <c r="K20" s="14" t="s">
        <v>16</v>
      </c>
      <c r="L20" s="14" t="s">
        <v>16</v>
      </c>
    </row>
    <row r="21" spans="1:12" ht="25.5">
      <c r="A21" s="18" t="s">
        <v>35</v>
      </c>
      <c r="B21" s="27" t="s">
        <v>36</v>
      </c>
      <c r="C21" s="30" t="s">
        <v>16</v>
      </c>
      <c r="D21" s="17">
        <v>0</v>
      </c>
      <c r="E21" s="14" t="s">
        <v>16</v>
      </c>
      <c r="F21" s="14" t="s">
        <v>16</v>
      </c>
      <c r="G21" s="14" t="s">
        <v>16</v>
      </c>
      <c r="H21" s="14" t="s">
        <v>16</v>
      </c>
      <c r="I21" s="14" t="s">
        <v>16</v>
      </c>
      <c r="J21" s="14" t="s">
        <v>16</v>
      </c>
      <c r="K21" s="14" t="s">
        <v>16</v>
      </c>
      <c r="L21" s="14" t="s">
        <v>16</v>
      </c>
    </row>
    <row r="22" spans="1:12" ht="24.75" customHeight="1">
      <c r="A22" s="774"/>
      <c r="B22" s="774"/>
      <c r="C22" s="774"/>
      <c r="D22" s="774"/>
      <c r="E22" s="774"/>
      <c r="F22" s="774"/>
      <c r="G22" s="774"/>
      <c r="H22" s="774"/>
      <c r="I22" s="774"/>
      <c r="J22" s="774"/>
      <c r="K22" s="774"/>
      <c r="L22" s="774"/>
    </row>
  </sheetData>
  <autoFilter ref="A1:L22">
    <filterColumn colId="6" showButton="0"/>
    <filterColumn colId="7" showButton="0"/>
    <filterColumn colId="8" showButton="0"/>
    <filterColumn colId="9" showButton="0"/>
  </autoFilter>
  <mergeCells count="14">
    <mergeCell ref="A22:L22"/>
    <mergeCell ref="F1:F4"/>
    <mergeCell ref="G1:K1"/>
    <mergeCell ref="L1:L4"/>
    <mergeCell ref="G2:G4"/>
    <mergeCell ref="H2:H4"/>
    <mergeCell ref="I2:K2"/>
    <mergeCell ref="I3:J3"/>
    <mergeCell ref="K3:K4"/>
    <mergeCell ref="A1:A4"/>
    <mergeCell ref="B1:B4"/>
    <mergeCell ref="C1:C4"/>
    <mergeCell ref="D1:D4"/>
    <mergeCell ref="E1:E4"/>
  </mergeCells>
  <pageMargins left="0.7" right="0.7" top="0.75" bottom="0.75" header="0.3" footer="0.3"/>
  <pageSetup paperSize="9" scale="80" firstPageNumber="214748364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6"/>
  <sheetViews>
    <sheetView topLeftCell="A2" workbookViewId="0">
      <selection activeCell="E2" sqref="E2:E366"/>
    </sheetView>
  </sheetViews>
  <sheetFormatPr defaultColWidth="16.7109375" defaultRowHeight="15" outlineLevelCol="1"/>
  <cols>
    <col min="1" max="1" width="5.5703125" customWidth="1"/>
    <col min="2" max="2" width="23.7109375" bestFit="1" customWidth="1"/>
    <col min="3" max="3" width="12.28515625" customWidth="1"/>
    <col min="4" max="4" width="12" style="34" customWidth="1"/>
    <col min="5" max="5" width="14.42578125" customWidth="1"/>
    <col min="6" max="6" width="13.7109375" style="35" customWidth="1"/>
    <col min="7" max="7" width="11.7109375" customWidth="1"/>
    <col min="8" max="8" width="12.5703125" customWidth="1"/>
    <col min="9" max="9" width="12.28515625" style="36" customWidth="1"/>
    <col min="10" max="10" width="14.28515625" customWidth="1"/>
    <col min="11" max="11" width="18.7109375" customWidth="1"/>
    <col min="12" max="12" width="11.7109375" customWidth="1" outlineLevel="1"/>
    <col min="13" max="13" width="8.7109375" style="37" customWidth="1" outlineLevel="1"/>
    <col min="14" max="14" width="12" customWidth="1" outlineLevel="1"/>
    <col min="15" max="15" width="16.7109375" customWidth="1" outlineLevel="1"/>
    <col min="16" max="16" width="12.42578125" customWidth="1"/>
    <col min="17" max="17" width="14" style="35" customWidth="1"/>
    <col min="19" max="19" width="4.5703125" style="38" customWidth="1"/>
    <col min="20" max="20" width="4.28515625" customWidth="1"/>
    <col min="21" max="21" width="5.5703125" customWidth="1"/>
  </cols>
  <sheetData>
    <row r="1" spans="1:21" s="39" customFormat="1" ht="45" customHeight="1">
      <c r="A1" s="40" t="s">
        <v>42</v>
      </c>
      <c r="B1" s="41" t="s">
        <v>43</v>
      </c>
      <c r="C1" s="41" t="s">
        <v>44</v>
      </c>
      <c r="D1" s="42" t="s">
        <v>45</v>
      </c>
      <c r="E1" s="43" t="s">
        <v>46</v>
      </c>
      <c r="F1" s="44" t="s">
        <v>47</v>
      </c>
      <c r="G1" s="45" t="s">
        <v>48</v>
      </c>
      <c r="H1" s="46" t="s">
        <v>49</v>
      </c>
      <c r="I1" s="47" t="s">
        <v>50</v>
      </c>
      <c r="J1" s="48" t="s">
        <v>51</v>
      </c>
      <c r="K1" s="41" t="s">
        <v>52</v>
      </c>
      <c r="L1" s="49" t="s">
        <v>53</v>
      </c>
      <c r="M1" s="49" t="s">
        <v>54</v>
      </c>
      <c r="N1" s="50" t="s">
        <v>55</v>
      </c>
      <c r="O1" s="49" t="s">
        <v>56</v>
      </c>
      <c r="P1" s="51" t="s">
        <v>57</v>
      </c>
      <c r="Q1" s="51" t="s">
        <v>58</v>
      </c>
      <c r="R1" s="51" t="s">
        <v>59</v>
      </c>
      <c r="S1" s="52" t="s">
        <v>60</v>
      </c>
      <c r="T1" s="39" t="s">
        <v>61</v>
      </c>
      <c r="U1" s="39" t="s">
        <v>62</v>
      </c>
    </row>
    <row r="2" spans="1:21">
      <c r="A2" s="53"/>
      <c r="B2" s="54" t="s">
        <v>63</v>
      </c>
      <c r="C2" s="54" t="s">
        <v>64</v>
      </c>
      <c r="D2" s="55" t="s">
        <v>40</v>
      </c>
      <c r="E2" s="56">
        <v>44510</v>
      </c>
      <c r="F2" s="56"/>
      <c r="G2" s="57">
        <f t="shared" ref="G2:G4" si="0">I2-62</f>
        <v>36464</v>
      </c>
      <c r="H2" s="58">
        <f t="shared" ref="H2:H23" si="1">I2-13</f>
        <v>36513</v>
      </c>
      <c r="I2" s="59">
        <v>36526</v>
      </c>
      <c r="J2" s="60">
        <f t="shared" ref="J2:J4" si="2">I2+8</f>
        <v>36534</v>
      </c>
      <c r="K2" s="54" t="s">
        <v>65</v>
      </c>
      <c r="L2" s="60">
        <f t="shared" ref="L2:L18" si="3">I2+29</f>
        <v>36555</v>
      </c>
      <c r="M2" s="54"/>
      <c r="N2" s="60">
        <f t="shared" ref="N2:N3" si="4">EDATE(I2,10)</f>
        <v>36831</v>
      </c>
      <c r="O2" s="54" t="s">
        <v>66</v>
      </c>
      <c r="P2" s="61" t="s">
        <v>67</v>
      </c>
      <c r="Q2" s="56">
        <v>43709</v>
      </c>
      <c r="R2" s="62" t="s">
        <v>68</v>
      </c>
      <c r="S2" s="55" t="s">
        <v>69</v>
      </c>
      <c r="T2" s="63">
        <f t="shared" ref="T2:T65" si="5">IF(I2&gt;Q2,1,0)</f>
        <v>0</v>
      </c>
    </row>
    <row r="3" spans="1:21">
      <c r="A3" s="53"/>
      <c r="B3" s="64" t="s">
        <v>70</v>
      </c>
      <c r="C3" s="64" t="s">
        <v>64</v>
      </c>
      <c r="D3" s="65" t="s">
        <v>71</v>
      </c>
      <c r="E3" s="66">
        <v>44526</v>
      </c>
      <c r="F3" s="66"/>
      <c r="G3" s="67">
        <f t="shared" si="0"/>
        <v>36464</v>
      </c>
      <c r="H3" s="68">
        <f t="shared" si="1"/>
        <v>36513</v>
      </c>
      <c r="I3" s="59">
        <v>36526</v>
      </c>
      <c r="J3" s="69">
        <f t="shared" si="2"/>
        <v>36534</v>
      </c>
      <c r="K3" s="64" t="s">
        <v>65</v>
      </c>
      <c r="L3" s="60">
        <f t="shared" si="3"/>
        <v>36555</v>
      </c>
      <c r="M3" s="54"/>
      <c r="N3" s="60">
        <f t="shared" si="4"/>
        <v>36831</v>
      </c>
      <c r="O3" s="54" t="s">
        <v>66</v>
      </c>
      <c r="P3" s="54"/>
      <c r="Q3" s="56"/>
      <c r="R3" s="54"/>
      <c r="S3" s="55" t="s">
        <v>69</v>
      </c>
      <c r="T3" s="63">
        <f t="shared" si="5"/>
        <v>1</v>
      </c>
    </row>
    <row r="4" spans="1:21">
      <c r="A4" s="53"/>
      <c r="B4" s="54" t="s">
        <v>72</v>
      </c>
      <c r="C4" s="54" t="s">
        <v>73</v>
      </c>
      <c r="D4" s="65" t="s">
        <v>74</v>
      </c>
      <c r="E4" s="56">
        <v>42283</v>
      </c>
      <c r="F4" s="54"/>
      <c r="G4" s="57">
        <f t="shared" si="0"/>
        <v>36464</v>
      </c>
      <c r="H4" s="58">
        <f t="shared" si="1"/>
        <v>36513</v>
      </c>
      <c r="I4" s="59">
        <v>36526</v>
      </c>
      <c r="J4" s="60">
        <f t="shared" si="2"/>
        <v>36534</v>
      </c>
      <c r="K4" s="54" t="s">
        <v>65</v>
      </c>
      <c r="L4" s="60">
        <f t="shared" si="3"/>
        <v>36555</v>
      </c>
      <c r="M4" s="54"/>
      <c r="N4" s="60">
        <f t="shared" ref="N4:N6" si="6">EDATE(I4,7)</f>
        <v>36739</v>
      </c>
      <c r="O4" s="54" t="s">
        <v>66</v>
      </c>
      <c r="P4" s="54" t="s">
        <v>75</v>
      </c>
      <c r="Q4" s="56"/>
      <c r="R4" s="54"/>
      <c r="S4" s="55"/>
      <c r="T4" s="63">
        <f t="shared" si="5"/>
        <v>1</v>
      </c>
    </row>
    <row r="5" spans="1:21">
      <c r="A5" s="70"/>
      <c r="B5" s="54" t="s">
        <v>76</v>
      </c>
      <c r="C5" s="54" t="s">
        <v>77</v>
      </c>
      <c r="D5" s="55" t="s">
        <v>38</v>
      </c>
      <c r="E5" s="56">
        <v>41921</v>
      </c>
      <c r="F5" s="56"/>
      <c r="G5" s="71">
        <f>I5-92</f>
        <v>36434</v>
      </c>
      <c r="H5" s="58">
        <f t="shared" si="1"/>
        <v>36513</v>
      </c>
      <c r="I5" s="59">
        <v>36526</v>
      </c>
      <c r="J5" s="60">
        <f>I5+7</f>
        <v>36533</v>
      </c>
      <c r="K5" s="54" t="s">
        <v>65</v>
      </c>
      <c r="L5" s="60">
        <f t="shared" si="3"/>
        <v>36555</v>
      </c>
      <c r="M5" s="54"/>
      <c r="N5" s="60">
        <f t="shared" si="6"/>
        <v>36739</v>
      </c>
      <c r="O5" s="54" t="s">
        <v>66</v>
      </c>
      <c r="P5" s="54"/>
      <c r="Q5" s="56"/>
      <c r="R5" s="54"/>
      <c r="S5" s="55"/>
      <c r="T5" s="63">
        <f t="shared" si="5"/>
        <v>1</v>
      </c>
    </row>
    <row r="6" spans="1:21">
      <c r="A6" s="53"/>
      <c r="B6" s="54" t="s">
        <v>78</v>
      </c>
      <c r="C6" s="54" t="s">
        <v>79</v>
      </c>
      <c r="D6" s="55" t="s">
        <v>27</v>
      </c>
      <c r="E6" s="56">
        <v>42321</v>
      </c>
      <c r="F6" s="54"/>
      <c r="G6" s="57">
        <f t="shared" ref="G6:G11" si="7">I6-62</f>
        <v>36464</v>
      </c>
      <c r="H6" s="58">
        <f t="shared" si="1"/>
        <v>36513</v>
      </c>
      <c r="I6" s="59">
        <v>36526</v>
      </c>
      <c r="J6" s="60">
        <f>I6+8</f>
        <v>36534</v>
      </c>
      <c r="K6" s="54" t="s">
        <v>65</v>
      </c>
      <c r="L6" s="60">
        <f t="shared" si="3"/>
        <v>36555</v>
      </c>
      <c r="M6" s="54"/>
      <c r="N6" s="60">
        <f t="shared" si="6"/>
        <v>36739</v>
      </c>
      <c r="O6" s="54" t="s">
        <v>66</v>
      </c>
      <c r="P6" s="54" t="s">
        <v>67</v>
      </c>
      <c r="Q6" s="56"/>
      <c r="R6" s="54"/>
      <c r="S6" s="55"/>
      <c r="T6" s="63">
        <f t="shared" si="5"/>
        <v>1</v>
      </c>
    </row>
    <row r="7" spans="1:21">
      <c r="A7" s="70"/>
      <c r="B7" s="54" t="s">
        <v>80</v>
      </c>
      <c r="C7" s="54" t="s">
        <v>81</v>
      </c>
      <c r="D7" s="55" t="s">
        <v>23</v>
      </c>
      <c r="E7" s="56">
        <v>41936</v>
      </c>
      <c r="F7" s="54"/>
      <c r="G7" s="57">
        <f t="shared" si="7"/>
        <v>36464</v>
      </c>
      <c r="H7" s="58">
        <f t="shared" si="1"/>
        <v>36513</v>
      </c>
      <c r="I7" s="59">
        <v>36526</v>
      </c>
      <c r="J7" s="60">
        <f>I7+7</f>
        <v>36533</v>
      </c>
      <c r="K7" s="54" t="s">
        <v>65</v>
      </c>
      <c r="L7" s="60">
        <f t="shared" si="3"/>
        <v>36555</v>
      </c>
      <c r="M7" s="54"/>
      <c r="N7" s="60">
        <f t="shared" ref="N7:N8" si="8">EDATE(I7,9)</f>
        <v>36800</v>
      </c>
      <c r="O7" s="54" t="s">
        <v>82</v>
      </c>
      <c r="P7" s="54"/>
      <c r="Q7" s="56"/>
      <c r="R7" s="54"/>
      <c r="S7" s="55"/>
      <c r="T7" s="63">
        <f t="shared" si="5"/>
        <v>1</v>
      </c>
    </row>
    <row r="8" spans="1:21">
      <c r="A8" s="72"/>
      <c r="B8" s="54" t="s">
        <v>83</v>
      </c>
      <c r="C8" s="54" t="s">
        <v>81</v>
      </c>
      <c r="D8" s="55" t="s">
        <v>23</v>
      </c>
      <c r="E8" s="56">
        <v>42020</v>
      </c>
      <c r="F8" s="56">
        <v>42051</v>
      </c>
      <c r="G8" s="71">
        <f t="shared" si="7"/>
        <v>36464</v>
      </c>
      <c r="H8" s="58">
        <f t="shared" si="1"/>
        <v>36513</v>
      </c>
      <c r="I8" s="59">
        <v>36526</v>
      </c>
      <c r="J8" s="60">
        <f t="shared" ref="J8:J23" si="9">I8+8</f>
        <v>36534</v>
      </c>
      <c r="K8" s="54" t="s">
        <v>65</v>
      </c>
      <c r="L8" s="60">
        <f t="shared" si="3"/>
        <v>36555</v>
      </c>
      <c r="M8" s="54"/>
      <c r="N8" s="60">
        <f t="shared" si="8"/>
        <v>36800</v>
      </c>
      <c r="O8" s="54" t="s">
        <v>66</v>
      </c>
      <c r="P8" s="54"/>
      <c r="Q8" s="56"/>
      <c r="R8" s="54"/>
      <c r="S8" s="55"/>
      <c r="T8" s="63">
        <f t="shared" si="5"/>
        <v>1</v>
      </c>
    </row>
    <row r="9" spans="1:21">
      <c r="A9" s="53"/>
      <c r="B9" s="61" t="s">
        <v>84</v>
      </c>
      <c r="C9" s="61" t="s">
        <v>81</v>
      </c>
      <c r="D9" s="73" t="s">
        <v>23</v>
      </c>
      <c r="E9" s="74">
        <v>42249</v>
      </c>
      <c r="F9" s="61"/>
      <c r="G9" s="71">
        <f t="shared" si="7"/>
        <v>36464</v>
      </c>
      <c r="H9" s="75">
        <f t="shared" si="1"/>
        <v>36513</v>
      </c>
      <c r="I9" s="59">
        <v>36526</v>
      </c>
      <c r="J9" s="74">
        <f t="shared" si="9"/>
        <v>36534</v>
      </c>
      <c r="K9" s="61" t="s">
        <v>65</v>
      </c>
      <c r="L9" s="74">
        <f t="shared" si="3"/>
        <v>36555</v>
      </c>
      <c r="M9" s="61"/>
      <c r="N9" s="74">
        <f>EDATE(I9,7)</f>
        <v>36739</v>
      </c>
      <c r="O9" s="54" t="s">
        <v>82</v>
      </c>
      <c r="P9" s="54"/>
      <c r="Q9" s="56"/>
      <c r="R9" s="54"/>
      <c r="S9" s="55"/>
      <c r="T9" s="63">
        <f t="shared" si="5"/>
        <v>1</v>
      </c>
    </row>
    <row r="10" spans="1:21">
      <c r="A10" s="53"/>
      <c r="B10" s="61" t="s">
        <v>85</v>
      </c>
      <c r="C10" s="61" t="s">
        <v>81</v>
      </c>
      <c r="D10" s="73" t="s">
        <v>23</v>
      </c>
      <c r="E10" s="74">
        <v>42433</v>
      </c>
      <c r="F10" s="61"/>
      <c r="G10" s="57">
        <f t="shared" si="7"/>
        <v>36464</v>
      </c>
      <c r="H10" s="58">
        <f t="shared" si="1"/>
        <v>36513</v>
      </c>
      <c r="I10" s="59">
        <v>36526</v>
      </c>
      <c r="J10" s="60">
        <f t="shared" si="9"/>
        <v>36534</v>
      </c>
      <c r="K10" s="61" t="s">
        <v>65</v>
      </c>
      <c r="L10" s="60">
        <f t="shared" si="3"/>
        <v>36555</v>
      </c>
      <c r="M10" s="76"/>
      <c r="N10" s="60">
        <f>EDATE(I10,7)</f>
        <v>36739</v>
      </c>
      <c r="O10" s="54" t="s">
        <v>66</v>
      </c>
      <c r="P10" s="54"/>
      <c r="Q10" s="56"/>
      <c r="R10" s="54"/>
      <c r="S10" s="55"/>
      <c r="T10" s="63">
        <f t="shared" si="5"/>
        <v>1</v>
      </c>
    </row>
    <row r="11" spans="1:21">
      <c r="A11" s="53"/>
      <c r="B11" s="54" t="s">
        <v>86</v>
      </c>
      <c r="C11" s="54" t="s">
        <v>81</v>
      </c>
      <c r="D11" s="55" t="s">
        <v>21</v>
      </c>
      <c r="E11" s="56">
        <v>42471</v>
      </c>
      <c r="F11" s="56"/>
      <c r="G11" s="71">
        <f t="shared" si="7"/>
        <v>36464</v>
      </c>
      <c r="H11" s="58">
        <f t="shared" si="1"/>
        <v>36513</v>
      </c>
      <c r="I11" s="59">
        <v>36526</v>
      </c>
      <c r="J11" s="60">
        <f t="shared" si="9"/>
        <v>36534</v>
      </c>
      <c r="K11" s="54" t="s">
        <v>65</v>
      </c>
      <c r="L11" s="60">
        <f t="shared" si="3"/>
        <v>36555</v>
      </c>
      <c r="M11" s="54"/>
      <c r="N11" s="60">
        <f t="shared" ref="N11:N16" si="10">EDATE(I11,10)</f>
        <v>36831</v>
      </c>
      <c r="O11" s="54" t="s">
        <v>66</v>
      </c>
      <c r="P11" s="54" t="s">
        <v>87</v>
      </c>
      <c r="Q11" s="56"/>
      <c r="R11" s="54"/>
      <c r="S11" s="55"/>
      <c r="T11" s="63">
        <f t="shared" si="5"/>
        <v>1</v>
      </c>
    </row>
    <row r="12" spans="1:21">
      <c r="A12" s="53"/>
      <c r="B12" s="54" t="s">
        <v>88</v>
      </c>
      <c r="C12" s="54" t="s">
        <v>81</v>
      </c>
      <c r="D12" s="55" t="s">
        <v>23</v>
      </c>
      <c r="E12" s="56">
        <v>42779</v>
      </c>
      <c r="F12" s="56">
        <v>42807</v>
      </c>
      <c r="G12" s="71">
        <v>42809</v>
      </c>
      <c r="H12" s="58">
        <f t="shared" si="1"/>
        <v>36513</v>
      </c>
      <c r="I12" s="59">
        <v>36526</v>
      </c>
      <c r="J12" s="60">
        <f t="shared" si="9"/>
        <v>36534</v>
      </c>
      <c r="K12" s="54" t="s">
        <v>65</v>
      </c>
      <c r="L12" s="60">
        <f t="shared" si="3"/>
        <v>36555</v>
      </c>
      <c r="M12" s="54"/>
      <c r="N12" s="60">
        <f t="shared" si="10"/>
        <v>36831</v>
      </c>
      <c r="O12" s="54" t="s">
        <v>66</v>
      </c>
      <c r="P12" s="54"/>
      <c r="Q12" s="54"/>
      <c r="R12" s="54"/>
      <c r="S12" s="55"/>
      <c r="T12" s="63">
        <f t="shared" si="5"/>
        <v>1</v>
      </c>
    </row>
    <row r="13" spans="1:21">
      <c r="A13" s="53"/>
      <c r="B13" s="54" t="s">
        <v>89</v>
      </c>
      <c r="C13" s="54" t="s">
        <v>81</v>
      </c>
      <c r="D13" s="55" t="s">
        <v>23</v>
      </c>
      <c r="E13" s="56">
        <v>42780</v>
      </c>
      <c r="F13" s="56">
        <v>42807</v>
      </c>
      <c r="G13" s="71">
        <v>42809</v>
      </c>
      <c r="H13" s="75">
        <f t="shared" si="1"/>
        <v>36513</v>
      </c>
      <c r="I13" s="59">
        <v>36526</v>
      </c>
      <c r="J13" s="60">
        <f t="shared" si="9"/>
        <v>36534</v>
      </c>
      <c r="K13" s="54" t="s">
        <v>65</v>
      </c>
      <c r="L13" s="60">
        <f t="shared" si="3"/>
        <v>36555</v>
      </c>
      <c r="M13" s="54"/>
      <c r="N13" s="60">
        <f t="shared" si="10"/>
        <v>36831</v>
      </c>
      <c r="O13" s="54" t="s">
        <v>66</v>
      </c>
      <c r="P13" s="54"/>
      <c r="Q13" s="54"/>
      <c r="R13" s="54"/>
      <c r="S13" s="55"/>
      <c r="T13" s="63">
        <f t="shared" si="5"/>
        <v>1</v>
      </c>
    </row>
    <row r="14" spans="1:21">
      <c r="A14" s="53"/>
      <c r="B14" s="54" t="s">
        <v>90</v>
      </c>
      <c r="C14" s="54" t="s">
        <v>81</v>
      </c>
      <c r="D14" s="55" t="s">
        <v>23</v>
      </c>
      <c r="E14" s="56">
        <v>43118</v>
      </c>
      <c r="F14" s="56">
        <v>43150</v>
      </c>
      <c r="G14" s="71">
        <v>43157</v>
      </c>
      <c r="H14" s="58">
        <f t="shared" si="1"/>
        <v>36513</v>
      </c>
      <c r="I14" s="59">
        <v>36526</v>
      </c>
      <c r="J14" s="60">
        <f t="shared" si="9"/>
        <v>36534</v>
      </c>
      <c r="K14" s="54" t="s">
        <v>65</v>
      </c>
      <c r="L14" s="60">
        <f t="shared" si="3"/>
        <v>36555</v>
      </c>
      <c r="M14" s="54"/>
      <c r="N14" s="60">
        <f t="shared" si="10"/>
        <v>36831</v>
      </c>
      <c r="O14" s="54" t="s">
        <v>66</v>
      </c>
      <c r="P14" s="54"/>
      <c r="Q14" s="54"/>
      <c r="R14" s="54"/>
      <c r="S14" s="55"/>
      <c r="T14" s="63">
        <f t="shared" si="5"/>
        <v>1</v>
      </c>
    </row>
    <row r="15" spans="1:21">
      <c r="A15" s="53"/>
      <c r="B15" s="54" t="s">
        <v>91</v>
      </c>
      <c r="C15" s="54" t="s">
        <v>81</v>
      </c>
      <c r="D15" s="55" t="s">
        <v>21</v>
      </c>
      <c r="E15" s="56">
        <v>44515</v>
      </c>
      <c r="F15" s="56"/>
      <c r="G15" s="57">
        <f t="shared" ref="G15:G78" si="11">I15-62</f>
        <v>36464</v>
      </c>
      <c r="H15" s="58">
        <f t="shared" si="1"/>
        <v>36513</v>
      </c>
      <c r="I15" s="59">
        <v>36526</v>
      </c>
      <c r="J15" s="60">
        <f t="shared" si="9"/>
        <v>36534</v>
      </c>
      <c r="K15" s="54" t="s">
        <v>65</v>
      </c>
      <c r="L15" s="60">
        <f t="shared" si="3"/>
        <v>36555</v>
      </c>
      <c r="M15" s="53"/>
      <c r="N15" s="60">
        <f t="shared" si="10"/>
        <v>36831</v>
      </c>
      <c r="O15" s="54" t="s">
        <v>66</v>
      </c>
      <c r="P15" s="54" t="s">
        <v>92</v>
      </c>
      <c r="Q15" s="56">
        <v>44104</v>
      </c>
      <c r="R15" s="54"/>
      <c r="S15" s="55" t="s">
        <v>69</v>
      </c>
      <c r="T15" s="63">
        <f t="shared" si="5"/>
        <v>0</v>
      </c>
    </row>
    <row r="16" spans="1:21">
      <c r="A16" s="53"/>
      <c r="B16" s="54" t="s">
        <v>93</v>
      </c>
      <c r="C16" s="54" t="s">
        <v>94</v>
      </c>
      <c r="D16" s="55" t="s">
        <v>24</v>
      </c>
      <c r="E16" s="56">
        <v>43181</v>
      </c>
      <c r="F16" s="56"/>
      <c r="G16" s="57">
        <f t="shared" si="11"/>
        <v>36464</v>
      </c>
      <c r="H16" s="58">
        <f t="shared" si="1"/>
        <v>36513</v>
      </c>
      <c r="I16" s="59">
        <v>36526</v>
      </c>
      <c r="J16" s="60">
        <f t="shared" si="9"/>
        <v>36534</v>
      </c>
      <c r="K16" s="54" t="s">
        <v>65</v>
      </c>
      <c r="L16" s="60">
        <f t="shared" si="3"/>
        <v>36555</v>
      </c>
      <c r="M16" s="54"/>
      <c r="N16" s="60">
        <f t="shared" si="10"/>
        <v>36831</v>
      </c>
      <c r="O16" s="54" t="s">
        <v>66</v>
      </c>
      <c r="P16" s="61" t="s">
        <v>95</v>
      </c>
      <c r="Q16" s="56">
        <v>41944</v>
      </c>
      <c r="R16" s="54" t="s">
        <v>68</v>
      </c>
      <c r="S16" s="55"/>
      <c r="T16" s="63">
        <f t="shared" si="5"/>
        <v>0</v>
      </c>
    </row>
    <row r="17" spans="1:21">
      <c r="A17" s="53"/>
      <c r="B17" s="54" t="s">
        <v>96</v>
      </c>
      <c r="C17" s="54" t="s">
        <v>97</v>
      </c>
      <c r="D17" s="55" t="s">
        <v>98</v>
      </c>
      <c r="E17" s="56">
        <v>42111</v>
      </c>
      <c r="F17" s="56"/>
      <c r="G17" s="71">
        <f t="shared" si="11"/>
        <v>36464</v>
      </c>
      <c r="H17" s="77">
        <f t="shared" si="1"/>
        <v>36513</v>
      </c>
      <c r="I17" s="59">
        <v>36526</v>
      </c>
      <c r="J17" s="60">
        <f t="shared" si="9"/>
        <v>36534</v>
      </c>
      <c r="K17" s="54" t="s">
        <v>65</v>
      </c>
      <c r="L17" s="60">
        <f t="shared" si="3"/>
        <v>36555</v>
      </c>
      <c r="M17" s="54"/>
      <c r="N17" s="60">
        <f>EDATE(I17,9)</f>
        <v>36800</v>
      </c>
      <c r="O17" s="54" t="s">
        <v>66</v>
      </c>
      <c r="P17" s="54" t="s">
        <v>99</v>
      </c>
      <c r="Q17" s="56"/>
      <c r="R17" s="54"/>
      <c r="S17" s="55"/>
      <c r="T17" s="63">
        <f t="shared" si="5"/>
        <v>1</v>
      </c>
    </row>
    <row r="18" spans="1:21">
      <c r="A18" s="53"/>
      <c r="B18" s="54" t="s">
        <v>100</v>
      </c>
      <c r="C18" s="54" t="s">
        <v>97</v>
      </c>
      <c r="D18" s="55" t="s">
        <v>98</v>
      </c>
      <c r="E18" s="56">
        <v>42298</v>
      </c>
      <c r="F18" s="56">
        <v>42317</v>
      </c>
      <c r="G18" s="57">
        <f t="shared" si="11"/>
        <v>36464</v>
      </c>
      <c r="H18" s="58">
        <f t="shared" si="1"/>
        <v>36513</v>
      </c>
      <c r="I18" s="59">
        <v>36526</v>
      </c>
      <c r="J18" s="60">
        <f t="shared" si="9"/>
        <v>36534</v>
      </c>
      <c r="K18" s="54" t="s">
        <v>65</v>
      </c>
      <c r="L18" s="60">
        <f t="shared" si="3"/>
        <v>36555</v>
      </c>
      <c r="M18" s="61"/>
      <c r="N18" s="60">
        <f>EDATE(I18,7)</f>
        <v>36739</v>
      </c>
      <c r="O18" s="54" t="s">
        <v>66</v>
      </c>
      <c r="P18" s="54" t="s">
        <v>95</v>
      </c>
      <c r="Q18" s="56"/>
      <c r="R18" s="54"/>
      <c r="S18" s="55"/>
      <c r="T18" s="63">
        <f t="shared" si="5"/>
        <v>1</v>
      </c>
    </row>
    <row r="19" spans="1:21">
      <c r="A19" s="70"/>
      <c r="B19" s="78" t="s">
        <v>101</v>
      </c>
      <c r="C19" s="54" t="s">
        <v>97</v>
      </c>
      <c r="D19" s="55" t="s">
        <v>98</v>
      </c>
      <c r="E19" s="79"/>
      <c r="F19" s="79"/>
      <c r="G19" s="57">
        <f t="shared" si="11"/>
        <v>36464</v>
      </c>
      <c r="H19" s="58">
        <f t="shared" si="1"/>
        <v>36513</v>
      </c>
      <c r="I19" s="59">
        <v>36526</v>
      </c>
      <c r="J19" s="60">
        <f t="shared" si="9"/>
        <v>36534</v>
      </c>
      <c r="K19" s="78" t="s">
        <v>102</v>
      </c>
      <c r="L19" s="74">
        <f>I19+20</f>
        <v>36546</v>
      </c>
      <c r="M19" s="70"/>
      <c r="N19" s="80">
        <v>0</v>
      </c>
      <c r="O19" s="54" t="s">
        <v>66</v>
      </c>
      <c r="P19" s="70"/>
      <c r="Q19" s="80"/>
      <c r="R19" s="70"/>
      <c r="S19" s="81"/>
      <c r="T19" s="63">
        <f t="shared" si="5"/>
        <v>1</v>
      </c>
    </row>
    <row r="20" spans="1:21">
      <c r="A20" s="53"/>
      <c r="B20" s="54" t="s">
        <v>103</v>
      </c>
      <c r="C20" s="54" t="s">
        <v>104</v>
      </c>
      <c r="D20" s="55" t="s">
        <v>105</v>
      </c>
      <c r="E20" s="56">
        <v>42685</v>
      </c>
      <c r="F20" s="54"/>
      <c r="G20" s="57">
        <f t="shared" si="11"/>
        <v>36464</v>
      </c>
      <c r="H20" s="58">
        <f t="shared" si="1"/>
        <v>36513</v>
      </c>
      <c r="I20" s="59">
        <v>36526</v>
      </c>
      <c r="J20" s="60">
        <f t="shared" si="9"/>
        <v>36534</v>
      </c>
      <c r="K20" s="82" t="s">
        <v>65</v>
      </c>
      <c r="L20" s="60">
        <f t="shared" ref="L20:L23" si="12">I20+29</f>
        <v>36555</v>
      </c>
      <c r="M20" s="54"/>
      <c r="N20" s="60">
        <f>EDATE(I20,10)</f>
        <v>36831</v>
      </c>
      <c r="O20" s="54" t="s">
        <v>66</v>
      </c>
      <c r="P20" s="83" t="s">
        <v>67</v>
      </c>
      <c r="Q20" s="84">
        <v>41944</v>
      </c>
      <c r="R20" s="82" t="s">
        <v>68</v>
      </c>
      <c r="S20" s="85"/>
      <c r="T20" s="63">
        <f t="shared" si="5"/>
        <v>0</v>
      </c>
    </row>
    <row r="21" spans="1:21">
      <c r="A21" s="70"/>
      <c r="B21" s="54" t="s">
        <v>106</v>
      </c>
      <c r="C21" s="54" t="s">
        <v>107</v>
      </c>
      <c r="D21" s="55" t="s">
        <v>108</v>
      </c>
      <c r="E21" s="56">
        <v>41942</v>
      </c>
      <c r="F21" s="56"/>
      <c r="G21" s="57">
        <f t="shared" si="11"/>
        <v>36464</v>
      </c>
      <c r="H21" s="57">
        <f t="shared" si="1"/>
        <v>36513</v>
      </c>
      <c r="I21" s="86">
        <v>36526</v>
      </c>
      <c r="J21" s="87">
        <f t="shared" si="9"/>
        <v>36534</v>
      </c>
      <c r="K21" s="54" t="s">
        <v>102</v>
      </c>
      <c r="L21" s="88">
        <f t="shared" si="12"/>
        <v>36555</v>
      </c>
      <c r="M21" s="54"/>
      <c r="N21" s="60">
        <f t="shared" ref="N21:N22" si="13">EDATE(I21,9)</f>
        <v>36800</v>
      </c>
      <c r="O21" s="89" t="s">
        <v>66</v>
      </c>
      <c r="P21" s="54"/>
      <c r="Q21" s="56"/>
      <c r="R21" s="54"/>
      <c r="S21" s="90"/>
      <c r="T21" s="91">
        <f t="shared" si="5"/>
        <v>1</v>
      </c>
      <c r="U21" s="91"/>
    </row>
    <row r="22" spans="1:21">
      <c r="A22" s="53"/>
      <c r="B22" s="54" t="s">
        <v>109</v>
      </c>
      <c r="C22" s="54" t="s">
        <v>107</v>
      </c>
      <c r="D22" s="55" t="s">
        <v>110</v>
      </c>
      <c r="E22" s="56">
        <v>41962</v>
      </c>
      <c r="F22" s="56">
        <v>41990</v>
      </c>
      <c r="G22" s="92">
        <v>41990</v>
      </c>
      <c r="H22" s="71">
        <f t="shared" si="1"/>
        <v>36513</v>
      </c>
      <c r="I22" s="93">
        <v>36526</v>
      </c>
      <c r="J22" s="87">
        <f t="shared" si="9"/>
        <v>36534</v>
      </c>
      <c r="K22" s="54" t="s">
        <v>102</v>
      </c>
      <c r="L22" s="88">
        <f t="shared" si="12"/>
        <v>36555</v>
      </c>
      <c r="M22" s="54"/>
      <c r="N22" s="60">
        <f t="shared" si="13"/>
        <v>36800</v>
      </c>
      <c r="O22" s="89" t="s">
        <v>66</v>
      </c>
      <c r="P22" s="54"/>
      <c r="Q22" s="56"/>
      <c r="R22" s="54"/>
      <c r="S22" s="90"/>
      <c r="T22" s="91">
        <f t="shared" si="5"/>
        <v>1</v>
      </c>
      <c r="U22" s="91"/>
    </row>
    <row r="23" spans="1:21">
      <c r="A23" s="53"/>
      <c r="B23" s="54" t="s">
        <v>111</v>
      </c>
      <c r="C23" s="54" t="s">
        <v>107</v>
      </c>
      <c r="D23" s="55" t="s">
        <v>112</v>
      </c>
      <c r="E23" s="56">
        <v>42859</v>
      </c>
      <c r="F23" s="54"/>
      <c r="G23" s="57">
        <f t="shared" si="11"/>
        <v>36464</v>
      </c>
      <c r="H23" s="57">
        <f t="shared" si="1"/>
        <v>36513</v>
      </c>
      <c r="I23" s="86">
        <v>36526</v>
      </c>
      <c r="J23" s="87">
        <f t="shared" si="9"/>
        <v>36534</v>
      </c>
      <c r="K23" s="54" t="s">
        <v>65</v>
      </c>
      <c r="L23" s="88">
        <f t="shared" si="12"/>
        <v>36555</v>
      </c>
      <c r="M23" s="54"/>
      <c r="N23" s="60">
        <f>EDATE(I23,10)</f>
        <v>36831</v>
      </c>
      <c r="O23" s="89" t="s">
        <v>66</v>
      </c>
      <c r="P23" s="54"/>
      <c r="Q23" s="56"/>
      <c r="R23" s="54"/>
      <c r="S23" s="90"/>
      <c r="T23" s="91">
        <f t="shared" si="5"/>
        <v>1</v>
      </c>
      <c r="U23" s="91"/>
    </row>
    <row r="24" spans="1:21">
      <c r="A24" s="94"/>
      <c r="B24" s="95" t="s">
        <v>113</v>
      </c>
      <c r="C24" s="95" t="s">
        <v>114</v>
      </c>
      <c r="D24" s="96" t="s">
        <v>38</v>
      </c>
      <c r="E24" s="97"/>
      <c r="F24" s="98"/>
      <c r="G24" s="97" t="s">
        <v>115</v>
      </c>
      <c r="H24" s="99"/>
      <c r="I24" s="100">
        <v>41682</v>
      </c>
      <c r="J24" s="99"/>
      <c r="K24" s="91" t="s">
        <v>65</v>
      </c>
      <c r="L24" s="101">
        <f t="shared" ref="L24:L44" si="14">I24+20</f>
        <v>41702</v>
      </c>
      <c r="M24" s="102" t="s">
        <v>116</v>
      </c>
      <c r="N24" s="103">
        <v>41899</v>
      </c>
      <c r="O24" s="104"/>
      <c r="P24" s="91" t="s">
        <v>75</v>
      </c>
      <c r="Q24" s="105"/>
      <c r="R24" s="91"/>
      <c r="S24" s="106"/>
      <c r="T24" s="91">
        <f t="shared" si="5"/>
        <v>1</v>
      </c>
      <c r="U24" s="91">
        <v>1</v>
      </c>
    </row>
    <row r="25" spans="1:21">
      <c r="A25" s="94">
        <f t="shared" ref="A25:A44" si="15">ROW(2:2)</f>
        <v>2</v>
      </c>
      <c r="B25" s="91" t="s">
        <v>117</v>
      </c>
      <c r="C25" s="91" t="s">
        <v>114</v>
      </c>
      <c r="D25" s="107" t="s">
        <v>38</v>
      </c>
      <c r="E25" s="105"/>
      <c r="F25" s="108"/>
      <c r="G25" s="105" t="s">
        <v>115</v>
      </c>
      <c r="H25" s="109"/>
      <c r="I25" s="110">
        <v>41682</v>
      </c>
      <c r="J25" s="109"/>
      <c r="K25" s="91" t="s">
        <v>65</v>
      </c>
      <c r="L25" s="111">
        <f t="shared" si="14"/>
        <v>41702</v>
      </c>
      <c r="M25" s="112" t="s">
        <v>116</v>
      </c>
      <c r="N25" s="113">
        <v>41899</v>
      </c>
      <c r="O25" s="114"/>
      <c r="P25" s="105"/>
      <c r="Q25" s="105"/>
      <c r="R25" s="91"/>
      <c r="S25" s="106"/>
      <c r="T25" s="91">
        <f t="shared" si="5"/>
        <v>1</v>
      </c>
      <c r="U25" s="91">
        <v>1</v>
      </c>
    </row>
    <row r="26" spans="1:21">
      <c r="A26" s="94">
        <f t="shared" si="15"/>
        <v>3</v>
      </c>
      <c r="B26" s="115" t="s">
        <v>118</v>
      </c>
      <c r="C26" s="115" t="s">
        <v>73</v>
      </c>
      <c r="D26" s="116" t="s">
        <v>74</v>
      </c>
      <c r="E26" s="115"/>
      <c r="F26" s="117"/>
      <c r="G26" s="115" t="s">
        <v>115</v>
      </c>
      <c r="H26" s="118"/>
      <c r="I26" s="119">
        <v>41702</v>
      </c>
      <c r="J26" s="118"/>
      <c r="K26" s="115" t="s">
        <v>102</v>
      </c>
      <c r="L26" s="120">
        <f t="shared" si="14"/>
        <v>41722</v>
      </c>
      <c r="M26" s="121" t="s">
        <v>116</v>
      </c>
      <c r="N26" s="122">
        <f t="shared" ref="N26:N27" si="16">EDATE(I26,9)</f>
        <v>41977</v>
      </c>
      <c r="O26" s="123" t="s">
        <v>119</v>
      </c>
      <c r="P26" s="115" t="s">
        <v>120</v>
      </c>
      <c r="Q26" s="115"/>
      <c r="R26" s="115"/>
      <c r="S26" s="124"/>
      <c r="T26" s="91">
        <f t="shared" si="5"/>
        <v>1</v>
      </c>
      <c r="U26" s="91">
        <v>1</v>
      </c>
    </row>
    <row r="27" spans="1:21">
      <c r="A27" s="94">
        <f t="shared" si="15"/>
        <v>4</v>
      </c>
      <c r="B27" s="115" t="s">
        <v>121</v>
      </c>
      <c r="C27" s="115" t="s">
        <v>122</v>
      </c>
      <c r="D27" s="116" t="s">
        <v>30</v>
      </c>
      <c r="E27" s="115"/>
      <c r="F27" s="117"/>
      <c r="G27" s="115" t="s">
        <v>115</v>
      </c>
      <c r="H27" s="118"/>
      <c r="I27" s="119">
        <v>41724</v>
      </c>
      <c r="J27" s="125"/>
      <c r="K27" s="115" t="s">
        <v>102</v>
      </c>
      <c r="L27" s="120">
        <f t="shared" si="14"/>
        <v>41744</v>
      </c>
      <c r="M27" s="121" t="s">
        <v>116</v>
      </c>
      <c r="N27" s="122">
        <f t="shared" si="16"/>
        <v>41999</v>
      </c>
      <c r="O27" s="123"/>
      <c r="P27" s="115"/>
      <c r="Q27" s="115"/>
      <c r="R27" s="115"/>
      <c r="S27" s="124"/>
      <c r="T27" s="91">
        <f t="shared" si="5"/>
        <v>1</v>
      </c>
      <c r="U27" s="91">
        <v>1</v>
      </c>
    </row>
    <row r="28" spans="1:21">
      <c r="A28" s="94">
        <f t="shared" si="15"/>
        <v>5</v>
      </c>
      <c r="B28" s="91" t="s">
        <v>123</v>
      </c>
      <c r="C28" s="91" t="s">
        <v>79</v>
      </c>
      <c r="D28" s="107" t="s">
        <v>124</v>
      </c>
      <c r="E28" s="91"/>
      <c r="F28" s="126"/>
      <c r="G28" s="91" t="s">
        <v>115</v>
      </c>
      <c r="H28" s="109"/>
      <c r="I28" s="110">
        <v>41745</v>
      </c>
      <c r="J28" s="127"/>
      <c r="K28" s="91" t="s">
        <v>65</v>
      </c>
      <c r="L28" s="111">
        <f t="shared" si="14"/>
        <v>41765</v>
      </c>
      <c r="M28" s="128" t="s">
        <v>116</v>
      </c>
      <c r="N28" s="113">
        <f t="shared" ref="N28:N29" si="17">EDATE(I28,7)</f>
        <v>41959</v>
      </c>
      <c r="O28" s="114"/>
      <c r="P28" s="105"/>
      <c r="Q28" s="105"/>
      <c r="R28" s="91"/>
      <c r="S28" s="106"/>
      <c r="T28" s="91">
        <f t="shared" si="5"/>
        <v>1</v>
      </c>
      <c r="U28" s="91">
        <v>1</v>
      </c>
    </row>
    <row r="29" spans="1:21">
      <c r="A29" s="94">
        <f t="shared" si="15"/>
        <v>6</v>
      </c>
      <c r="B29" s="91" t="s">
        <v>125</v>
      </c>
      <c r="C29" s="91" t="s">
        <v>79</v>
      </c>
      <c r="D29" s="107" t="s">
        <v>124</v>
      </c>
      <c r="E29" s="91"/>
      <c r="F29" s="126"/>
      <c r="G29" s="91" t="s">
        <v>115</v>
      </c>
      <c r="H29" s="109"/>
      <c r="I29" s="110">
        <v>41745</v>
      </c>
      <c r="J29" s="127"/>
      <c r="K29" s="91" t="s">
        <v>65</v>
      </c>
      <c r="L29" s="111">
        <f t="shared" si="14"/>
        <v>41765</v>
      </c>
      <c r="M29" s="128" t="s">
        <v>116</v>
      </c>
      <c r="N29" s="113">
        <f t="shared" si="17"/>
        <v>41959</v>
      </c>
      <c r="O29" s="114"/>
      <c r="P29" s="105"/>
      <c r="Q29" s="105"/>
      <c r="R29" s="91"/>
      <c r="S29" s="106"/>
      <c r="T29" s="91">
        <f t="shared" si="5"/>
        <v>1</v>
      </c>
      <c r="U29" s="91">
        <v>1</v>
      </c>
    </row>
    <row r="30" spans="1:21">
      <c r="A30" s="94">
        <f t="shared" si="15"/>
        <v>7</v>
      </c>
      <c r="B30" s="115" t="s">
        <v>126</v>
      </c>
      <c r="C30" s="115" t="s">
        <v>81</v>
      </c>
      <c r="D30" s="116" t="s">
        <v>23</v>
      </c>
      <c r="E30" s="115"/>
      <c r="F30" s="117"/>
      <c r="G30" s="115" t="s">
        <v>115</v>
      </c>
      <c r="H30" s="118"/>
      <c r="I30" s="119">
        <v>41785</v>
      </c>
      <c r="J30" s="118"/>
      <c r="K30" s="115" t="s">
        <v>102</v>
      </c>
      <c r="L30" s="120">
        <f t="shared" si="14"/>
        <v>41805</v>
      </c>
      <c r="M30" s="121" t="s">
        <v>116</v>
      </c>
      <c r="N30" s="122">
        <f>EDATE(I30,9)</f>
        <v>42061</v>
      </c>
      <c r="O30" s="123"/>
      <c r="P30" s="115"/>
      <c r="Q30" s="115"/>
      <c r="R30" s="115"/>
      <c r="S30" s="124"/>
      <c r="T30" s="91">
        <f t="shared" si="5"/>
        <v>1</v>
      </c>
      <c r="U30" s="91">
        <v>1</v>
      </c>
    </row>
    <row r="31" spans="1:21">
      <c r="A31" s="94">
        <f t="shared" si="15"/>
        <v>8</v>
      </c>
      <c r="B31" s="91" t="s">
        <v>127</v>
      </c>
      <c r="C31" s="91" t="s">
        <v>64</v>
      </c>
      <c r="D31" s="107" t="s">
        <v>128</v>
      </c>
      <c r="E31" s="91"/>
      <c r="F31" s="126"/>
      <c r="G31" s="91" t="s">
        <v>115</v>
      </c>
      <c r="H31" s="109"/>
      <c r="I31" s="110">
        <v>41786</v>
      </c>
      <c r="J31" s="127"/>
      <c r="K31" s="91" t="s">
        <v>65</v>
      </c>
      <c r="L31" s="111">
        <f t="shared" si="14"/>
        <v>41806</v>
      </c>
      <c r="M31" s="128" t="s">
        <v>116</v>
      </c>
      <c r="N31" s="113">
        <f t="shared" ref="N31:N37" si="18">EDATE(I31,7)</f>
        <v>42000</v>
      </c>
      <c r="O31" s="114"/>
      <c r="P31" s="105"/>
      <c r="Q31" s="105"/>
      <c r="R31" s="91"/>
      <c r="S31" s="106"/>
      <c r="T31" s="91">
        <f t="shared" si="5"/>
        <v>1</v>
      </c>
      <c r="U31" s="91">
        <v>1</v>
      </c>
    </row>
    <row r="32" spans="1:21">
      <c r="A32" s="94">
        <f t="shared" si="15"/>
        <v>9</v>
      </c>
      <c r="B32" s="91" t="s">
        <v>129</v>
      </c>
      <c r="C32" s="91" t="s">
        <v>64</v>
      </c>
      <c r="D32" s="107" t="s">
        <v>128</v>
      </c>
      <c r="E32" s="91"/>
      <c r="F32" s="126"/>
      <c r="G32" s="91" t="s">
        <v>115</v>
      </c>
      <c r="H32" s="109"/>
      <c r="I32" s="110">
        <v>41786</v>
      </c>
      <c r="J32" s="127"/>
      <c r="K32" s="91" t="s">
        <v>65</v>
      </c>
      <c r="L32" s="111">
        <f t="shared" si="14"/>
        <v>41806</v>
      </c>
      <c r="M32" s="128" t="s">
        <v>116</v>
      </c>
      <c r="N32" s="113">
        <f t="shared" si="18"/>
        <v>42000</v>
      </c>
      <c r="O32" s="114"/>
      <c r="P32" s="105" t="s">
        <v>130</v>
      </c>
      <c r="Q32" s="105"/>
      <c r="R32" s="91"/>
      <c r="S32" s="106"/>
      <c r="T32" s="91">
        <f t="shared" si="5"/>
        <v>1</v>
      </c>
      <c r="U32" s="91">
        <v>1</v>
      </c>
    </row>
    <row r="33" spans="1:21">
      <c r="A33" s="94">
        <f t="shared" si="15"/>
        <v>10</v>
      </c>
      <c r="B33" s="91" t="s">
        <v>131</v>
      </c>
      <c r="C33" s="91" t="s">
        <v>73</v>
      </c>
      <c r="D33" s="107" t="s">
        <v>74</v>
      </c>
      <c r="E33" s="105"/>
      <c r="F33" s="108"/>
      <c r="G33" s="105" t="s">
        <v>115</v>
      </c>
      <c r="H33" s="109"/>
      <c r="I33" s="110">
        <v>41800</v>
      </c>
      <c r="J33" s="109"/>
      <c r="K33" s="91" t="s">
        <v>65</v>
      </c>
      <c r="L33" s="111">
        <f t="shared" si="14"/>
        <v>41820</v>
      </c>
      <c r="M33" s="129" t="s">
        <v>116</v>
      </c>
      <c r="N33" s="113">
        <f t="shared" si="18"/>
        <v>42014</v>
      </c>
      <c r="O33" s="114"/>
      <c r="P33" s="105" t="s">
        <v>130</v>
      </c>
      <c r="Q33" s="105"/>
      <c r="R33" s="91"/>
      <c r="S33" s="106"/>
      <c r="T33" s="91">
        <f t="shared" si="5"/>
        <v>1</v>
      </c>
      <c r="U33" s="91">
        <v>1</v>
      </c>
    </row>
    <row r="34" spans="1:21">
      <c r="A34" s="94">
        <f t="shared" si="15"/>
        <v>11</v>
      </c>
      <c r="B34" s="91" t="s">
        <v>132</v>
      </c>
      <c r="C34" s="91" t="s">
        <v>133</v>
      </c>
      <c r="D34" s="130" t="s">
        <v>108</v>
      </c>
      <c r="E34" s="91"/>
      <c r="F34" s="126"/>
      <c r="G34" s="91" t="s">
        <v>115</v>
      </c>
      <c r="H34" s="131"/>
      <c r="I34" s="110">
        <v>41801</v>
      </c>
      <c r="J34" s="131"/>
      <c r="K34" s="91" t="s">
        <v>65</v>
      </c>
      <c r="L34" s="111">
        <f t="shared" si="14"/>
        <v>41821</v>
      </c>
      <c r="M34" s="129" t="s">
        <v>116</v>
      </c>
      <c r="N34" s="113">
        <f t="shared" si="18"/>
        <v>42015</v>
      </c>
      <c r="O34" s="114"/>
      <c r="P34" s="91" t="s">
        <v>75</v>
      </c>
      <c r="Q34" s="105"/>
      <c r="R34" s="91"/>
      <c r="S34" s="106"/>
      <c r="T34" s="91">
        <f t="shared" si="5"/>
        <v>1</v>
      </c>
      <c r="U34" s="91">
        <v>1</v>
      </c>
    </row>
    <row r="35" spans="1:21">
      <c r="A35" s="94">
        <f t="shared" si="15"/>
        <v>12</v>
      </c>
      <c r="B35" s="91" t="s">
        <v>134</v>
      </c>
      <c r="C35" s="91" t="s">
        <v>133</v>
      </c>
      <c r="D35" s="130" t="s">
        <v>112</v>
      </c>
      <c r="E35" s="91"/>
      <c r="F35" s="126"/>
      <c r="G35" s="91" t="s">
        <v>115</v>
      </c>
      <c r="H35" s="131"/>
      <c r="I35" s="110">
        <v>41801</v>
      </c>
      <c r="J35" s="131"/>
      <c r="K35" s="91" t="s">
        <v>65</v>
      </c>
      <c r="L35" s="111">
        <f t="shared" si="14"/>
        <v>41821</v>
      </c>
      <c r="M35" s="129" t="s">
        <v>116</v>
      </c>
      <c r="N35" s="113">
        <f t="shared" si="18"/>
        <v>42015</v>
      </c>
      <c r="O35" s="114"/>
      <c r="P35" s="105"/>
      <c r="Q35" s="105"/>
      <c r="R35" s="91"/>
      <c r="S35" s="106"/>
      <c r="T35" s="91">
        <f t="shared" si="5"/>
        <v>1</v>
      </c>
      <c r="U35" s="91">
        <v>1</v>
      </c>
    </row>
    <row r="36" spans="1:21">
      <c r="A36" s="94">
        <f t="shared" si="15"/>
        <v>13</v>
      </c>
      <c r="B36" s="91" t="s">
        <v>135</v>
      </c>
      <c r="C36" s="91" t="s">
        <v>114</v>
      </c>
      <c r="D36" s="107" t="s">
        <v>38</v>
      </c>
      <c r="E36" s="105"/>
      <c r="F36" s="108"/>
      <c r="G36" s="105" t="s">
        <v>115</v>
      </c>
      <c r="H36" s="109"/>
      <c r="I36" s="110">
        <v>41808</v>
      </c>
      <c r="J36" s="109"/>
      <c r="K36" s="91" t="s">
        <v>65</v>
      </c>
      <c r="L36" s="111">
        <f t="shared" si="14"/>
        <v>41828</v>
      </c>
      <c r="M36" s="129" t="s">
        <v>116</v>
      </c>
      <c r="N36" s="113">
        <f t="shared" si="18"/>
        <v>42022</v>
      </c>
      <c r="O36" s="114"/>
      <c r="P36" s="105"/>
      <c r="Q36" s="105"/>
      <c r="R36" s="91"/>
      <c r="S36" s="106"/>
      <c r="T36" s="91">
        <f t="shared" si="5"/>
        <v>1</v>
      </c>
      <c r="U36" s="91">
        <v>1</v>
      </c>
    </row>
    <row r="37" spans="1:21">
      <c r="A37" s="94">
        <f t="shared" si="15"/>
        <v>14</v>
      </c>
      <c r="B37" s="95" t="s">
        <v>136</v>
      </c>
      <c r="C37" s="95" t="s">
        <v>114</v>
      </c>
      <c r="D37" s="96" t="s">
        <v>38</v>
      </c>
      <c r="E37" s="97"/>
      <c r="F37" s="98"/>
      <c r="G37" s="97" t="s">
        <v>115</v>
      </c>
      <c r="H37" s="99"/>
      <c r="I37" s="100">
        <v>41808</v>
      </c>
      <c r="J37" s="99"/>
      <c r="K37" s="91" t="s">
        <v>65</v>
      </c>
      <c r="L37" s="101">
        <f t="shared" si="14"/>
        <v>41828</v>
      </c>
      <c r="M37" s="132" t="s">
        <v>116</v>
      </c>
      <c r="N37" s="103">
        <f t="shared" si="18"/>
        <v>42022</v>
      </c>
      <c r="O37" s="104"/>
      <c r="P37" s="105"/>
      <c r="Q37" s="105"/>
      <c r="R37" s="91"/>
      <c r="S37" s="106"/>
      <c r="T37" s="91">
        <f t="shared" si="5"/>
        <v>1</v>
      </c>
      <c r="U37" s="91">
        <v>1</v>
      </c>
    </row>
    <row r="38" spans="1:21">
      <c r="A38" s="94">
        <f t="shared" si="15"/>
        <v>15</v>
      </c>
      <c r="B38" s="133" t="s">
        <v>137</v>
      </c>
      <c r="C38" s="133" t="s">
        <v>133</v>
      </c>
      <c r="D38" s="134" t="s">
        <v>110</v>
      </c>
      <c r="E38" s="133"/>
      <c r="F38" s="135"/>
      <c r="G38" s="133" t="s">
        <v>115</v>
      </c>
      <c r="H38" s="136"/>
      <c r="I38" s="137">
        <v>41815</v>
      </c>
      <c r="J38" s="136"/>
      <c r="K38" s="133" t="s">
        <v>102</v>
      </c>
      <c r="L38" s="138">
        <f t="shared" si="14"/>
        <v>41835</v>
      </c>
      <c r="M38" s="139"/>
      <c r="N38" s="140">
        <f>EDATE(I38,9)</f>
        <v>42088</v>
      </c>
      <c r="O38" s="141" t="s">
        <v>138</v>
      </c>
      <c r="P38" s="133"/>
      <c r="Q38" s="133"/>
      <c r="R38" s="133"/>
      <c r="S38" s="142"/>
      <c r="T38" s="91">
        <f t="shared" si="5"/>
        <v>1</v>
      </c>
      <c r="U38" s="91">
        <v>1</v>
      </c>
    </row>
    <row r="39" spans="1:21">
      <c r="A39" s="94">
        <f t="shared" si="15"/>
        <v>16</v>
      </c>
      <c r="B39" s="105" t="s">
        <v>139</v>
      </c>
      <c r="C39" s="91" t="s">
        <v>94</v>
      </c>
      <c r="D39" s="130" t="s">
        <v>24</v>
      </c>
      <c r="E39" s="91"/>
      <c r="F39" s="126"/>
      <c r="G39" s="91" t="s">
        <v>115</v>
      </c>
      <c r="H39" s="131"/>
      <c r="I39" s="110">
        <v>41815</v>
      </c>
      <c r="J39" s="131"/>
      <c r="K39" s="91" t="s">
        <v>65</v>
      </c>
      <c r="L39" s="111">
        <f t="shared" si="14"/>
        <v>41835</v>
      </c>
      <c r="M39" s="129" t="s">
        <v>116</v>
      </c>
      <c r="N39" s="113">
        <f t="shared" ref="N39:N51" si="19">EDATE(I39,7)</f>
        <v>42029</v>
      </c>
      <c r="O39" s="114"/>
      <c r="P39" s="105" t="s">
        <v>130</v>
      </c>
      <c r="Q39" s="105"/>
      <c r="R39" s="91"/>
      <c r="S39" s="106"/>
      <c r="T39" s="91">
        <f t="shared" si="5"/>
        <v>1</v>
      </c>
      <c r="U39" s="91">
        <v>1</v>
      </c>
    </row>
    <row r="40" spans="1:21">
      <c r="A40" s="94">
        <f t="shared" si="15"/>
        <v>17</v>
      </c>
      <c r="B40" s="91" t="s">
        <v>140</v>
      </c>
      <c r="C40" s="91" t="s">
        <v>94</v>
      </c>
      <c r="D40" s="130" t="s">
        <v>25</v>
      </c>
      <c r="E40" s="91"/>
      <c r="F40" s="126"/>
      <c r="G40" s="91" t="s">
        <v>115</v>
      </c>
      <c r="H40" s="131"/>
      <c r="I40" s="110">
        <v>41815</v>
      </c>
      <c r="J40" s="131"/>
      <c r="K40" s="91" t="s">
        <v>65</v>
      </c>
      <c r="L40" s="111">
        <f t="shared" si="14"/>
        <v>41835</v>
      </c>
      <c r="M40" s="129" t="s">
        <v>116</v>
      </c>
      <c r="N40" s="113">
        <f t="shared" si="19"/>
        <v>42029</v>
      </c>
      <c r="O40" s="114"/>
      <c r="P40" s="105"/>
      <c r="Q40" s="105"/>
      <c r="R40" s="91"/>
      <c r="S40" s="106"/>
      <c r="T40" s="91">
        <f t="shared" si="5"/>
        <v>1</v>
      </c>
      <c r="U40" s="91">
        <v>1</v>
      </c>
    </row>
    <row r="41" spans="1:21">
      <c r="A41" s="94">
        <f t="shared" si="15"/>
        <v>18</v>
      </c>
      <c r="B41" s="95" t="s">
        <v>141</v>
      </c>
      <c r="C41" s="95" t="s">
        <v>94</v>
      </c>
      <c r="D41" s="143" t="s">
        <v>24</v>
      </c>
      <c r="E41" s="95"/>
      <c r="F41" s="144"/>
      <c r="G41" s="95" t="s">
        <v>115</v>
      </c>
      <c r="H41" s="145"/>
      <c r="I41" s="100">
        <v>41815</v>
      </c>
      <c r="J41" s="145"/>
      <c r="K41" s="91" t="s">
        <v>65</v>
      </c>
      <c r="L41" s="101">
        <f t="shared" si="14"/>
        <v>41835</v>
      </c>
      <c r="M41" s="132" t="s">
        <v>116</v>
      </c>
      <c r="N41" s="103">
        <f t="shared" si="19"/>
        <v>42029</v>
      </c>
      <c r="O41" s="146"/>
      <c r="P41" s="105"/>
      <c r="Q41" s="105"/>
      <c r="R41" s="91"/>
      <c r="S41" s="106"/>
      <c r="T41" s="91">
        <f t="shared" si="5"/>
        <v>1</v>
      </c>
      <c r="U41" s="91">
        <v>1</v>
      </c>
    </row>
    <row r="42" spans="1:21">
      <c r="A42" s="94">
        <f t="shared" si="15"/>
        <v>19</v>
      </c>
      <c r="B42" s="91" t="s">
        <v>142</v>
      </c>
      <c r="C42" s="91" t="s">
        <v>122</v>
      </c>
      <c r="D42" s="107" t="s">
        <v>38</v>
      </c>
      <c r="E42" s="105"/>
      <c r="F42" s="108"/>
      <c r="G42" s="105" t="s">
        <v>115</v>
      </c>
      <c r="H42" s="109"/>
      <c r="I42" s="110">
        <v>41815</v>
      </c>
      <c r="J42" s="109"/>
      <c r="K42" s="91" t="s">
        <v>65</v>
      </c>
      <c r="L42" s="111">
        <f t="shared" si="14"/>
        <v>41835</v>
      </c>
      <c r="M42" s="129" t="s">
        <v>116</v>
      </c>
      <c r="N42" s="113">
        <f t="shared" si="19"/>
        <v>42029</v>
      </c>
      <c r="O42" s="114"/>
      <c r="P42" s="105" t="s">
        <v>130</v>
      </c>
      <c r="Q42" s="105"/>
      <c r="R42" s="91"/>
      <c r="S42" s="106"/>
      <c r="T42" s="91">
        <f t="shared" si="5"/>
        <v>1</v>
      </c>
      <c r="U42" s="91">
        <v>1</v>
      </c>
    </row>
    <row r="43" spans="1:21">
      <c r="A43" s="94">
        <f t="shared" si="15"/>
        <v>20</v>
      </c>
      <c r="B43" s="91" t="s">
        <v>143</v>
      </c>
      <c r="C43" s="91" t="s">
        <v>122</v>
      </c>
      <c r="D43" s="107" t="s">
        <v>38</v>
      </c>
      <c r="E43" s="105"/>
      <c r="F43" s="108"/>
      <c r="G43" s="105" t="s">
        <v>115</v>
      </c>
      <c r="H43" s="109"/>
      <c r="I43" s="110">
        <v>41815</v>
      </c>
      <c r="J43" s="109"/>
      <c r="K43" s="91" t="s">
        <v>65</v>
      </c>
      <c r="L43" s="111">
        <f t="shared" si="14"/>
        <v>41835</v>
      </c>
      <c r="M43" s="129" t="s">
        <v>116</v>
      </c>
      <c r="N43" s="113">
        <f t="shared" si="19"/>
        <v>42029</v>
      </c>
      <c r="O43" s="114"/>
      <c r="P43" s="105"/>
      <c r="Q43" s="105"/>
      <c r="R43" s="91"/>
      <c r="S43" s="106"/>
      <c r="T43" s="91">
        <f t="shared" si="5"/>
        <v>1</v>
      </c>
      <c r="U43" s="91">
        <v>1</v>
      </c>
    </row>
    <row r="44" spans="1:21">
      <c r="A44" s="94">
        <f t="shared" si="15"/>
        <v>21</v>
      </c>
      <c r="B44" s="91" t="s">
        <v>144</v>
      </c>
      <c r="C44" s="91" t="s">
        <v>81</v>
      </c>
      <c r="D44" s="130" t="s">
        <v>23</v>
      </c>
      <c r="E44" s="91"/>
      <c r="F44" s="126"/>
      <c r="G44" s="91" t="s">
        <v>115</v>
      </c>
      <c r="H44" s="131"/>
      <c r="I44" s="110">
        <v>41820</v>
      </c>
      <c r="J44" s="131"/>
      <c r="K44" s="91" t="s">
        <v>65</v>
      </c>
      <c r="L44" s="111">
        <f t="shared" si="14"/>
        <v>41840</v>
      </c>
      <c r="M44" s="129" t="s">
        <v>116</v>
      </c>
      <c r="N44" s="113">
        <f t="shared" si="19"/>
        <v>42034</v>
      </c>
      <c r="O44" s="114"/>
      <c r="P44" s="105"/>
      <c r="Q44" s="105"/>
      <c r="R44" s="91"/>
      <c r="S44" s="106"/>
      <c r="T44" s="91">
        <f t="shared" si="5"/>
        <v>1</v>
      </c>
      <c r="U44" s="91">
        <v>1</v>
      </c>
    </row>
    <row r="45" spans="1:21">
      <c r="A45" s="147">
        <f t="shared" ref="A45:A61" si="20">ROW(1:1)</f>
        <v>1</v>
      </c>
      <c r="B45" s="91" t="s">
        <v>145</v>
      </c>
      <c r="C45" s="91" t="s">
        <v>146</v>
      </c>
      <c r="D45" s="130" t="s">
        <v>105</v>
      </c>
      <c r="E45" s="91"/>
      <c r="F45" s="126"/>
      <c r="G45" s="91" t="s">
        <v>115</v>
      </c>
      <c r="H45" s="131"/>
      <c r="I45" s="110">
        <v>41886</v>
      </c>
      <c r="J45" s="131"/>
      <c r="K45" s="91" t="s">
        <v>65</v>
      </c>
      <c r="L45" s="111">
        <v>41915</v>
      </c>
      <c r="M45" s="129" t="s">
        <v>116</v>
      </c>
      <c r="N45" s="113">
        <f t="shared" si="19"/>
        <v>42098</v>
      </c>
      <c r="O45" s="114"/>
      <c r="P45" s="105" t="s">
        <v>130</v>
      </c>
      <c r="Q45" s="105"/>
      <c r="R45" s="91"/>
      <c r="S45" s="106"/>
      <c r="T45" s="91">
        <f t="shared" si="5"/>
        <v>1</v>
      </c>
      <c r="U45" s="91">
        <v>2</v>
      </c>
    </row>
    <row r="46" spans="1:21">
      <c r="A46" s="147">
        <f t="shared" si="20"/>
        <v>2</v>
      </c>
      <c r="B46" s="105" t="s">
        <v>147</v>
      </c>
      <c r="C46" s="91" t="s">
        <v>94</v>
      </c>
      <c r="D46" s="130" t="s">
        <v>25</v>
      </c>
      <c r="E46" s="91"/>
      <c r="F46" s="126"/>
      <c r="G46" s="91" t="s">
        <v>115</v>
      </c>
      <c r="H46" s="131"/>
      <c r="I46" s="110">
        <v>41899</v>
      </c>
      <c r="J46" s="148">
        <v>41907</v>
      </c>
      <c r="K46" s="91" t="s">
        <v>65</v>
      </c>
      <c r="L46" s="111">
        <v>41926</v>
      </c>
      <c r="M46" s="129" t="s">
        <v>116</v>
      </c>
      <c r="N46" s="113">
        <f t="shared" si="19"/>
        <v>42111</v>
      </c>
      <c r="O46" s="114"/>
      <c r="P46" s="91" t="s">
        <v>75</v>
      </c>
      <c r="Q46" s="105"/>
      <c r="R46" s="91"/>
      <c r="S46" s="106"/>
      <c r="T46" s="91">
        <f t="shared" si="5"/>
        <v>1</v>
      </c>
      <c r="U46" s="91">
        <v>2</v>
      </c>
    </row>
    <row r="47" spans="1:21">
      <c r="A47" s="147">
        <f t="shared" si="20"/>
        <v>3</v>
      </c>
      <c r="B47" s="91" t="s">
        <v>148</v>
      </c>
      <c r="C47" s="91" t="s">
        <v>97</v>
      </c>
      <c r="D47" s="130" t="s">
        <v>98</v>
      </c>
      <c r="E47" s="91"/>
      <c r="F47" s="126"/>
      <c r="G47" s="91" t="s">
        <v>115</v>
      </c>
      <c r="H47" s="131"/>
      <c r="I47" s="110">
        <v>41899</v>
      </c>
      <c r="J47" s="148">
        <v>41907</v>
      </c>
      <c r="K47" s="91" t="s">
        <v>65</v>
      </c>
      <c r="L47" s="111">
        <v>41926</v>
      </c>
      <c r="M47" s="129" t="s">
        <v>116</v>
      </c>
      <c r="N47" s="113">
        <f t="shared" si="19"/>
        <v>42111</v>
      </c>
      <c r="O47" s="114"/>
      <c r="P47" s="105"/>
      <c r="Q47" s="105"/>
      <c r="R47" s="91"/>
      <c r="S47" s="106"/>
      <c r="T47" s="91">
        <f t="shared" si="5"/>
        <v>1</v>
      </c>
      <c r="U47" s="91">
        <v>2</v>
      </c>
    </row>
    <row r="48" spans="1:21">
      <c r="A48" s="147">
        <f t="shared" si="20"/>
        <v>4</v>
      </c>
      <c r="B48" s="91" t="s">
        <v>149</v>
      </c>
      <c r="C48" s="91" t="s">
        <v>97</v>
      </c>
      <c r="D48" s="130" t="s">
        <v>98</v>
      </c>
      <c r="E48" s="91"/>
      <c r="F48" s="126"/>
      <c r="G48" s="91" t="s">
        <v>115</v>
      </c>
      <c r="H48" s="131"/>
      <c r="I48" s="110">
        <v>41899</v>
      </c>
      <c r="J48" s="148">
        <v>41907</v>
      </c>
      <c r="K48" s="91" t="s">
        <v>65</v>
      </c>
      <c r="L48" s="111">
        <v>41926</v>
      </c>
      <c r="M48" s="129" t="s">
        <v>116</v>
      </c>
      <c r="N48" s="113">
        <f t="shared" si="19"/>
        <v>42111</v>
      </c>
      <c r="O48" s="114"/>
      <c r="P48" s="91" t="s">
        <v>75</v>
      </c>
      <c r="Q48" s="105"/>
      <c r="R48" s="91"/>
      <c r="S48" s="106"/>
      <c r="T48" s="91">
        <f t="shared" si="5"/>
        <v>1</v>
      </c>
      <c r="U48" s="91">
        <v>2</v>
      </c>
    </row>
    <row r="49" spans="1:21">
      <c r="A49" s="147">
        <f t="shared" si="20"/>
        <v>5</v>
      </c>
      <c r="B49" s="91" t="s">
        <v>150</v>
      </c>
      <c r="C49" s="91" t="s">
        <v>97</v>
      </c>
      <c r="D49" s="130" t="s">
        <v>98</v>
      </c>
      <c r="E49" s="91"/>
      <c r="F49" s="126"/>
      <c r="G49" s="91" t="s">
        <v>115</v>
      </c>
      <c r="H49" s="131"/>
      <c r="I49" s="110">
        <v>41899</v>
      </c>
      <c r="J49" s="148">
        <v>41907</v>
      </c>
      <c r="K49" s="91" t="s">
        <v>65</v>
      </c>
      <c r="L49" s="111">
        <v>41926</v>
      </c>
      <c r="M49" s="129" t="s">
        <v>116</v>
      </c>
      <c r="N49" s="113">
        <f t="shared" si="19"/>
        <v>42111</v>
      </c>
      <c r="O49" s="114"/>
      <c r="P49" s="105"/>
      <c r="Q49" s="105"/>
      <c r="R49" s="91"/>
      <c r="S49" s="106"/>
      <c r="T49" s="91">
        <f t="shared" si="5"/>
        <v>1</v>
      </c>
      <c r="U49" s="91">
        <v>2</v>
      </c>
    </row>
    <row r="50" spans="1:21">
      <c r="A50" s="147">
        <f t="shared" si="20"/>
        <v>6</v>
      </c>
      <c r="B50" s="91" t="s">
        <v>151</v>
      </c>
      <c r="C50" s="91" t="s">
        <v>114</v>
      </c>
      <c r="D50" s="107" t="s">
        <v>128</v>
      </c>
      <c r="E50" s="105"/>
      <c r="F50" s="108"/>
      <c r="G50" s="105" t="s">
        <v>115</v>
      </c>
      <c r="H50" s="109"/>
      <c r="I50" s="110">
        <v>41906</v>
      </c>
      <c r="J50" s="149">
        <v>41914</v>
      </c>
      <c r="K50" s="91" t="s">
        <v>65</v>
      </c>
      <c r="L50" s="111">
        <v>41926</v>
      </c>
      <c r="M50" s="129" t="s">
        <v>116</v>
      </c>
      <c r="N50" s="113">
        <f t="shared" si="19"/>
        <v>42118</v>
      </c>
      <c r="O50" s="114"/>
      <c r="P50" s="105" t="s">
        <v>130</v>
      </c>
      <c r="Q50" s="105"/>
      <c r="R50" s="91"/>
      <c r="S50" s="106"/>
      <c r="T50" s="91">
        <f t="shared" si="5"/>
        <v>1</v>
      </c>
      <c r="U50" s="91">
        <v>2</v>
      </c>
    </row>
    <row r="51" spans="1:21">
      <c r="A51" s="147">
        <f t="shared" si="20"/>
        <v>7</v>
      </c>
      <c r="B51" s="91" t="s">
        <v>152</v>
      </c>
      <c r="C51" s="91" t="s">
        <v>114</v>
      </c>
      <c r="D51" s="107" t="s">
        <v>38</v>
      </c>
      <c r="E51" s="105"/>
      <c r="F51" s="108"/>
      <c r="G51" s="105" t="s">
        <v>115</v>
      </c>
      <c r="H51" s="109"/>
      <c r="I51" s="110">
        <v>41906</v>
      </c>
      <c r="J51" s="149">
        <v>41915</v>
      </c>
      <c r="K51" s="91" t="s">
        <v>65</v>
      </c>
      <c r="L51" s="111">
        <v>41926</v>
      </c>
      <c r="M51" s="129" t="s">
        <v>116</v>
      </c>
      <c r="N51" s="113">
        <f t="shared" si="19"/>
        <v>42118</v>
      </c>
      <c r="O51" s="114"/>
      <c r="P51" s="105"/>
      <c r="Q51" s="105"/>
      <c r="R51" s="91"/>
      <c r="S51" s="106"/>
      <c r="T51" s="91">
        <f t="shared" si="5"/>
        <v>1</v>
      </c>
      <c r="U51" s="91">
        <v>2</v>
      </c>
    </row>
    <row r="52" spans="1:21">
      <c r="A52" s="147">
        <f t="shared" si="20"/>
        <v>8</v>
      </c>
      <c r="B52" s="115" t="s">
        <v>153</v>
      </c>
      <c r="C52" s="115" t="s">
        <v>81</v>
      </c>
      <c r="D52" s="116" t="s">
        <v>23</v>
      </c>
      <c r="E52" s="115"/>
      <c r="F52" s="117"/>
      <c r="G52" s="115" t="s">
        <v>115</v>
      </c>
      <c r="H52" s="150">
        <v>41901</v>
      </c>
      <c r="I52" s="119">
        <v>41911</v>
      </c>
      <c r="J52" s="150">
        <v>41915</v>
      </c>
      <c r="K52" s="115" t="s">
        <v>102</v>
      </c>
      <c r="L52" s="120">
        <v>41940</v>
      </c>
      <c r="M52" s="151" t="s">
        <v>116</v>
      </c>
      <c r="N52" s="122">
        <f>EDATE(I52,9)</f>
        <v>42184</v>
      </c>
      <c r="O52" s="123"/>
      <c r="P52" s="115"/>
      <c r="Q52" s="115"/>
      <c r="R52" s="115"/>
      <c r="S52" s="124"/>
      <c r="T52" s="91">
        <f t="shared" si="5"/>
        <v>1</v>
      </c>
      <c r="U52" s="91">
        <v>2</v>
      </c>
    </row>
    <row r="53" spans="1:21">
      <c r="A53" s="147">
        <f t="shared" si="20"/>
        <v>9</v>
      </c>
      <c r="B53" s="91" t="s">
        <v>154</v>
      </c>
      <c r="C53" s="91" t="s">
        <v>97</v>
      </c>
      <c r="D53" s="130" t="s">
        <v>98</v>
      </c>
      <c r="E53" s="91"/>
      <c r="F53" s="126"/>
      <c r="G53" s="91" t="s">
        <v>115</v>
      </c>
      <c r="H53" s="148">
        <v>41915</v>
      </c>
      <c r="I53" s="152">
        <v>41927</v>
      </c>
      <c r="J53" s="131">
        <v>41935</v>
      </c>
      <c r="K53" s="91" t="s">
        <v>65</v>
      </c>
      <c r="L53" s="111">
        <f t="shared" ref="L53:L54" si="21">I53+25</f>
        <v>41952</v>
      </c>
      <c r="M53" s="129" t="s">
        <v>116</v>
      </c>
      <c r="N53" s="113">
        <f>EDATE(I53,7)</f>
        <v>42139</v>
      </c>
      <c r="O53" s="114"/>
      <c r="P53" s="105"/>
      <c r="Q53" s="105"/>
      <c r="R53" s="91"/>
      <c r="S53" s="106" t="s">
        <v>155</v>
      </c>
      <c r="T53" s="91">
        <f t="shared" si="5"/>
        <v>1</v>
      </c>
      <c r="U53" s="91">
        <v>2</v>
      </c>
    </row>
    <row r="54" spans="1:21">
      <c r="A54" s="147">
        <f t="shared" si="20"/>
        <v>10</v>
      </c>
      <c r="B54" s="115" t="s">
        <v>156</v>
      </c>
      <c r="C54" s="115" t="s">
        <v>97</v>
      </c>
      <c r="D54" s="116" t="s">
        <v>98</v>
      </c>
      <c r="E54" s="115"/>
      <c r="F54" s="117"/>
      <c r="G54" s="115" t="s">
        <v>115</v>
      </c>
      <c r="H54" s="150">
        <v>41915</v>
      </c>
      <c r="I54" s="153">
        <v>41927</v>
      </c>
      <c r="J54" s="118">
        <v>41935</v>
      </c>
      <c r="K54" s="115" t="s">
        <v>102</v>
      </c>
      <c r="L54" s="120">
        <f t="shared" si="21"/>
        <v>41952</v>
      </c>
      <c r="M54" s="151" t="s">
        <v>116</v>
      </c>
      <c r="N54" s="122">
        <f>EDATE(I54,9)</f>
        <v>42200</v>
      </c>
      <c r="O54" s="123"/>
      <c r="P54" s="115"/>
      <c r="Q54" s="115"/>
      <c r="R54" s="115"/>
      <c r="S54" s="124" t="s">
        <v>155</v>
      </c>
      <c r="T54" s="91">
        <f t="shared" si="5"/>
        <v>1</v>
      </c>
      <c r="U54" s="91">
        <v>2</v>
      </c>
    </row>
    <row r="55" spans="1:21">
      <c r="A55" s="147">
        <f t="shared" si="20"/>
        <v>11</v>
      </c>
      <c r="B55" s="91" t="s">
        <v>157</v>
      </c>
      <c r="C55" s="91" t="s">
        <v>81</v>
      </c>
      <c r="D55" s="130" t="s">
        <v>23</v>
      </c>
      <c r="E55" s="91"/>
      <c r="F55" s="126"/>
      <c r="G55" s="91" t="s">
        <v>115</v>
      </c>
      <c r="H55" s="148">
        <v>41926</v>
      </c>
      <c r="I55" s="152">
        <v>41939</v>
      </c>
      <c r="J55" s="148">
        <v>41941</v>
      </c>
      <c r="K55" s="91" t="s">
        <v>65</v>
      </c>
      <c r="L55" s="111">
        <v>41967</v>
      </c>
      <c r="M55" s="129" t="s">
        <v>116</v>
      </c>
      <c r="N55" s="113">
        <f t="shared" ref="N55:N61" si="22">EDATE(I55,7)</f>
        <v>42151</v>
      </c>
      <c r="O55" s="154"/>
      <c r="P55" s="105"/>
      <c r="Q55" s="105"/>
      <c r="R55" s="91"/>
      <c r="S55" s="106"/>
      <c r="T55" s="91">
        <f t="shared" si="5"/>
        <v>1</v>
      </c>
      <c r="U55" s="91">
        <v>2</v>
      </c>
    </row>
    <row r="56" spans="1:21">
      <c r="A56" s="147">
        <f t="shared" si="20"/>
        <v>12</v>
      </c>
      <c r="B56" s="91" t="s">
        <v>158</v>
      </c>
      <c r="C56" s="91" t="s">
        <v>81</v>
      </c>
      <c r="D56" s="130" t="s">
        <v>23</v>
      </c>
      <c r="E56" s="126">
        <v>41898</v>
      </c>
      <c r="F56" s="126">
        <v>41911</v>
      </c>
      <c r="G56" s="155">
        <v>41913</v>
      </c>
      <c r="H56" s="131">
        <f t="shared" ref="H56:H57" si="23">$E$51</f>
        <v>0</v>
      </c>
      <c r="I56" s="152">
        <v>41974</v>
      </c>
      <c r="J56" s="131">
        <f t="shared" ref="J56:J61" si="24">I56+7</f>
        <v>41981</v>
      </c>
      <c r="K56" s="91" t="s">
        <v>65</v>
      </c>
      <c r="L56" s="111">
        <f t="shared" ref="L56:L119" si="25">I56+29</f>
        <v>42003</v>
      </c>
      <c r="M56" s="129" t="s">
        <v>116</v>
      </c>
      <c r="N56" s="113">
        <f t="shared" si="22"/>
        <v>42186</v>
      </c>
      <c r="O56" s="154"/>
      <c r="P56" s="105"/>
      <c r="Q56" s="105"/>
      <c r="R56" s="91"/>
      <c r="S56" s="106" t="s">
        <v>155</v>
      </c>
      <c r="T56" s="91">
        <f t="shared" si="5"/>
        <v>1</v>
      </c>
      <c r="U56" s="91">
        <v>2</v>
      </c>
    </row>
    <row r="57" spans="1:21">
      <c r="A57" s="147">
        <f t="shared" si="20"/>
        <v>13</v>
      </c>
      <c r="B57" s="91" t="s">
        <v>159</v>
      </c>
      <c r="C57" s="91" t="s">
        <v>81</v>
      </c>
      <c r="D57" s="130" t="s">
        <v>23</v>
      </c>
      <c r="E57" s="126">
        <v>41898</v>
      </c>
      <c r="F57" s="126">
        <v>41911</v>
      </c>
      <c r="G57" s="155">
        <v>41913</v>
      </c>
      <c r="H57" s="131">
        <f t="shared" si="23"/>
        <v>0</v>
      </c>
      <c r="I57" s="152">
        <v>41974</v>
      </c>
      <c r="J57" s="131">
        <f t="shared" si="24"/>
        <v>41981</v>
      </c>
      <c r="K57" s="91" t="s">
        <v>65</v>
      </c>
      <c r="L57" s="111">
        <f t="shared" si="25"/>
        <v>42003</v>
      </c>
      <c r="M57" s="129" t="s">
        <v>116</v>
      </c>
      <c r="N57" s="113">
        <f t="shared" si="22"/>
        <v>42186</v>
      </c>
      <c r="O57" s="154"/>
      <c r="P57" s="105"/>
      <c r="Q57" s="105"/>
      <c r="R57" s="91"/>
      <c r="S57" s="106" t="s">
        <v>155</v>
      </c>
      <c r="T57" s="91">
        <f t="shared" si="5"/>
        <v>1</v>
      </c>
      <c r="U57" s="91">
        <v>2</v>
      </c>
    </row>
    <row r="58" spans="1:21">
      <c r="A58" s="147">
        <f t="shared" si="20"/>
        <v>14</v>
      </c>
      <c r="B58" s="91" t="s">
        <v>160</v>
      </c>
      <c r="C58" s="91" t="s">
        <v>122</v>
      </c>
      <c r="D58" s="130" t="s">
        <v>38</v>
      </c>
      <c r="E58" s="126">
        <v>41918</v>
      </c>
      <c r="F58" s="126">
        <v>41927</v>
      </c>
      <c r="G58" s="126">
        <v>41927</v>
      </c>
      <c r="H58" s="148">
        <f t="shared" ref="H58:H121" si="26">I58-13</f>
        <v>41977</v>
      </c>
      <c r="I58" s="110">
        <v>41990</v>
      </c>
      <c r="J58" s="148">
        <f t="shared" si="24"/>
        <v>41997</v>
      </c>
      <c r="K58" s="91" t="s">
        <v>65</v>
      </c>
      <c r="L58" s="111">
        <f t="shared" si="25"/>
        <v>42019</v>
      </c>
      <c r="M58" s="129" t="s">
        <v>116</v>
      </c>
      <c r="N58" s="113">
        <f t="shared" si="22"/>
        <v>42202</v>
      </c>
      <c r="O58" s="114"/>
      <c r="P58" s="105"/>
      <c r="Q58" s="105"/>
      <c r="R58" s="91"/>
      <c r="S58" s="106"/>
      <c r="T58" s="91">
        <f t="shared" si="5"/>
        <v>1</v>
      </c>
      <c r="U58" s="91">
        <v>2</v>
      </c>
    </row>
    <row r="59" spans="1:21">
      <c r="A59" s="147">
        <f t="shared" si="20"/>
        <v>15</v>
      </c>
      <c r="B59" s="91" t="s">
        <v>161</v>
      </c>
      <c r="C59" s="91" t="s">
        <v>79</v>
      </c>
      <c r="D59" s="130" t="s">
        <v>124</v>
      </c>
      <c r="E59" s="126">
        <v>41922</v>
      </c>
      <c r="F59" s="126">
        <v>41933</v>
      </c>
      <c r="G59" s="155">
        <f t="shared" si="11"/>
        <v>41935</v>
      </c>
      <c r="H59" s="148">
        <f t="shared" si="26"/>
        <v>41984</v>
      </c>
      <c r="I59" s="152">
        <v>41997</v>
      </c>
      <c r="J59" s="148">
        <f t="shared" si="24"/>
        <v>42004</v>
      </c>
      <c r="K59" s="91" t="s">
        <v>65</v>
      </c>
      <c r="L59" s="111">
        <f t="shared" si="25"/>
        <v>42026</v>
      </c>
      <c r="M59" s="129" t="s">
        <v>116</v>
      </c>
      <c r="N59" s="113">
        <f t="shared" si="22"/>
        <v>42209</v>
      </c>
      <c r="O59" s="114"/>
      <c r="P59" s="105"/>
      <c r="Q59" s="105"/>
      <c r="R59" s="91"/>
      <c r="S59" s="106"/>
      <c r="T59" s="91">
        <f t="shared" si="5"/>
        <v>1</v>
      </c>
      <c r="U59" s="91">
        <v>2</v>
      </c>
    </row>
    <row r="60" spans="1:21">
      <c r="A60" s="147">
        <f t="shared" si="20"/>
        <v>16</v>
      </c>
      <c r="B60" s="91" t="s">
        <v>162</v>
      </c>
      <c r="C60" s="91" t="s">
        <v>79</v>
      </c>
      <c r="D60" s="130" t="s">
        <v>27</v>
      </c>
      <c r="E60" s="126">
        <v>41922</v>
      </c>
      <c r="F60" s="126">
        <v>41933</v>
      </c>
      <c r="G60" s="155">
        <f t="shared" si="11"/>
        <v>41935</v>
      </c>
      <c r="H60" s="148">
        <f t="shared" si="26"/>
        <v>41984</v>
      </c>
      <c r="I60" s="152">
        <v>41997</v>
      </c>
      <c r="J60" s="148">
        <f t="shared" si="24"/>
        <v>42004</v>
      </c>
      <c r="K60" s="91" t="s">
        <v>65</v>
      </c>
      <c r="L60" s="111">
        <f t="shared" si="25"/>
        <v>42026</v>
      </c>
      <c r="M60" s="129" t="s">
        <v>116</v>
      </c>
      <c r="N60" s="113">
        <f t="shared" si="22"/>
        <v>42209</v>
      </c>
      <c r="O60" s="114"/>
      <c r="P60" s="105"/>
      <c r="Q60" s="105"/>
      <c r="R60" s="91"/>
      <c r="S60" s="106"/>
      <c r="T60" s="91">
        <f t="shared" si="5"/>
        <v>1</v>
      </c>
      <c r="U60" s="91">
        <v>2</v>
      </c>
    </row>
    <row r="61" spans="1:21">
      <c r="A61" s="147">
        <f t="shared" si="20"/>
        <v>17</v>
      </c>
      <c r="B61" s="91" t="s">
        <v>163</v>
      </c>
      <c r="C61" s="91" t="s">
        <v>94</v>
      </c>
      <c r="D61" s="130" t="s">
        <v>25</v>
      </c>
      <c r="E61" s="126">
        <v>41918</v>
      </c>
      <c r="F61" s="126">
        <v>41934</v>
      </c>
      <c r="G61" s="155">
        <f t="shared" si="11"/>
        <v>41935</v>
      </c>
      <c r="H61" s="149">
        <f t="shared" si="26"/>
        <v>41984</v>
      </c>
      <c r="I61" s="152">
        <v>41997</v>
      </c>
      <c r="J61" s="148">
        <f t="shared" si="24"/>
        <v>42004</v>
      </c>
      <c r="K61" s="91" t="s">
        <v>65</v>
      </c>
      <c r="L61" s="111">
        <f t="shared" si="25"/>
        <v>42026</v>
      </c>
      <c r="M61" s="129" t="s">
        <v>116</v>
      </c>
      <c r="N61" s="113">
        <f t="shared" si="22"/>
        <v>42209</v>
      </c>
      <c r="O61" s="114"/>
      <c r="P61" s="91" t="s">
        <v>75</v>
      </c>
      <c r="Q61" s="105"/>
      <c r="R61" s="91"/>
      <c r="S61" s="106" t="s">
        <v>155</v>
      </c>
      <c r="T61" s="91">
        <f t="shared" si="5"/>
        <v>1</v>
      </c>
      <c r="U61" s="91">
        <v>2</v>
      </c>
    </row>
    <row r="62" spans="1:21">
      <c r="A62" s="156">
        <f t="shared" ref="A62:A105" si="27">ROW(1:1)</f>
        <v>1</v>
      </c>
      <c r="B62" s="115" t="s">
        <v>164</v>
      </c>
      <c r="C62" s="115" t="s">
        <v>79</v>
      </c>
      <c r="D62" s="116" t="s">
        <v>27</v>
      </c>
      <c r="E62" s="117">
        <v>41841</v>
      </c>
      <c r="F62" s="117">
        <v>41920</v>
      </c>
      <c r="G62" s="122">
        <v>41925</v>
      </c>
      <c r="H62" s="150">
        <f t="shared" si="26"/>
        <v>42005</v>
      </c>
      <c r="I62" s="153">
        <v>42018</v>
      </c>
      <c r="J62" s="150">
        <f t="shared" ref="J62:J125" si="28">I62+8</f>
        <v>42026</v>
      </c>
      <c r="K62" s="115" t="s">
        <v>102</v>
      </c>
      <c r="L62" s="120">
        <f t="shared" si="25"/>
        <v>42047</v>
      </c>
      <c r="M62" s="151" t="s">
        <v>116</v>
      </c>
      <c r="N62" s="122">
        <f>EDATE(I62,9)</f>
        <v>42291</v>
      </c>
      <c r="O62" s="123"/>
      <c r="P62" s="115"/>
      <c r="Q62" s="115"/>
      <c r="R62" s="115"/>
      <c r="S62" s="124"/>
      <c r="T62" s="91">
        <f t="shared" si="5"/>
        <v>1</v>
      </c>
      <c r="U62" s="91">
        <v>1</v>
      </c>
    </row>
    <row r="63" spans="1:21">
      <c r="A63" s="156">
        <f t="shared" si="27"/>
        <v>2</v>
      </c>
      <c r="B63" s="91" t="s">
        <v>165</v>
      </c>
      <c r="C63" s="91" t="s">
        <v>81</v>
      </c>
      <c r="D63" s="130" t="s">
        <v>23</v>
      </c>
      <c r="E63" s="126">
        <v>41939</v>
      </c>
      <c r="F63" s="126">
        <v>41960</v>
      </c>
      <c r="G63" s="155">
        <v>41961</v>
      </c>
      <c r="H63" s="148">
        <f t="shared" si="26"/>
        <v>42010</v>
      </c>
      <c r="I63" s="110">
        <v>42023</v>
      </c>
      <c r="J63" s="149">
        <f t="shared" si="28"/>
        <v>42031</v>
      </c>
      <c r="K63" s="91" t="s">
        <v>65</v>
      </c>
      <c r="L63" s="111">
        <f t="shared" si="25"/>
        <v>42052</v>
      </c>
      <c r="M63" s="129" t="s">
        <v>116</v>
      </c>
      <c r="N63" s="113">
        <f>EDATE(I63,7)</f>
        <v>42235</v>
      </c>
      <c r="O63" s="114"/>
      <c r="P63" s="105"/>
      <c r="Q63" s="105"/>
      <c r="R63" s="91"/>
      <c r="S63" s="106" t="s">
        <v>155</v>
      </c>
      <c r="T63" s="91">
        <f t="shared" si="5"/>
        <v>1</v>
      </c>
      <c r="U63" s="91">
        <v>1</v>
      </c>
    </row>
    <row r="64" spans="1:21">
      <c r="A64" s="156">
        <f t="shared" si="27"/>
        <v>3</v>
      </c>
      <c r="B64" s="115" t="s">
        <v>166</v>
      </c>
      <c r="C64" s="115" t="s">
        <v>73</v>
      </c>
      <c r="D64" s="116" t="s">
        <v>74</v>
      </c>
      <c r="E64" s="117">
        <v>41920</v>
      </c>
      <c r="F64" s="117">
        <v>41940</v>
      </c>
      <c r="G64" s="122">
        <v>41942</v>
      </c>
      <c r="H64" s="150">
        <f t="shared" si="26"/>
        <v>42039</v>
      </c>
      <c r="I64" s="153">
        <v>42052</v>
      </c>
      <c r="J64" s="150">
        <f t="shared" si="28"/>
        <v>42060</v>
      </c>
      <c r="K64" s="115" t="s">
        <v>102</v>
      </c>
      <c r="L64" s="120">
        <f t="shared" si="25"/>
        <v>42081</v>
      </c>
      <c r="M64" s="151" t="s">
        <v>116</v>
      </c>
      <c r="N64" s="122">
        <f>EDATE(I64,9)</f>
        <v>42325</v>
      </c>
      <c r="O64" s="123"/>
      <c r="P64" s="115"/>
      <c r="Q64" s="115"/>
      <c r="R64" s="115"/>
      <c r="S64" s="124"/>
      <c r="T64" s="91">
        <f t="shared" si="5"/>
        <v>1</v>
      </c>
      <c r="U64" s="91">
        <v>1</v>
      </c>
    </row>
    <row r="65" spans="1:21">
      <c r="A65" s="156">
        <f t="shared" si="27"/>
        <v>4</v>
      </c>
      <c r="B65" s="133" t="s">
        <v>167</v>
      </c>
      <c r="C65" s="133" t="s">
        <v>133</v>
      </c>
      <c r="D65" s="134" t="s">
        <v>112</v>
      </c>
      <c r="E65" s="135">
        <v>41936</v>
      </c>
      <c r="F65" s="157">
        <v>41990</v>
      </c>
      <c r="G65" s="157">
        <v>41990</v>
      </c>
      <c r="H65" s="158">
        <f t="shared" si="26"/>
        <v>42040</v>
      </c>
      <c r="I65" s="159">
        <v>42053</v>
      </c>
      <c r="J65" s="158">
        <f t="shared" si="28"/>
        <v>42061</v>
      </c>
      <c r="K65" s="133" t="s">
        <v>65</v>
      </c>
      <c r="L65" s="138">
        <f t="shared" si="25"/>
        <v>42082</v>
      </c>
      <c r="M65" s="133"/>
      <c r="N65" s="157">
        <f t="shared" ref="N65:N94" si="29">EDATE(I65,7)</f>
        <v>42265</v>
      </c>
      <c r="O65" s="141" t="s">
        <v>168</v>
      </c>
      <c r="P65" s="133"/>
      <c r="Q65" s="133"/>
      <c r="R65" s="133"/>
      <c r="S65" s="142"/>
      <c r="T65" s="91">
        <f t="shared" si="5"/>
        <v>1</v>
      </c>
      <c r="U65" s="91">
        <v>1</v>
      </c>
    </row>
    <row r="66" spans="1:21">
      <c r="A66" s="156">
        <f t="shared" si="27"/>
        <v>5</v>
      </c>
      <c r="B66" s="91" t="s">
        <v>169</v>
      </c>
      <c r="C66" s="91" t="s">
        <v>94</v>
      </c>
      <c r="D66" s="130" t="s">
        <v>25</v>
      </c>
      <c r="E66" s="126">
        <f>$E$51</f>
        <v>0</v>
      </c>
      <c r="F66" s="108">
        <v>41990</v>
      </c>
      <c r="G66" s="108">
        <v>41995</v>
      </c>
      <c r="H66" s="148">
        <f t="shared" si="26"/>
        <v>42047</v>
      </c>
      <c r="I66" s="152">
        <v>42060</v>
      </c>
      <c r="J66" s="149">
        <f t="shared" si="28"/>
        <v>42068</v>
      </c>
      <c r="K66" s="91" t="s">
        <v>65</v>
      </c>
      <c r="L66" s="160">
        <f t="shared" si="25"/>
        <v>42089</v>
      </c>
      <c r="M66" s="112" t="s">
        <v>116</v>
      </c>
      <c r="N66" s="155">
        <f t="shared" si="29"/>
        <v>42272</v>
      </c>
      <c r="O66" s="114"/>
      <c r="P66" s="105"/>
      <c r="Q66" s="105"/>
      <c r="R66" s="91"/>
      <c r="S66" s="106"/>
      <c r="T66" s="91">
        <f t="shared" ref="T66:T129" si="30">IF(I66&gt;Q66,1,0)</f>
        <v>1</v>
      </c>
      <c r="U66" s="91">
        <v>1</v>
      </c>
    </row>
    <row r="67" spans="1:21">
      <c r="A67" s="156">
        <f t="shared" si="27"/>
        <v>6</v>
      </c>
      <c r="B67" s="105" t="s">
        <v>170</v>
      </c>
      <c r="C67" s="91" t="s">
        <v>94</v>
      </c>
      <c r="D67" s="130" t="s">
        <v>25</v>
      </c>
      <c r="E67" s="108">
        <v>41984</v>
      </c>
      <c r="F67" s="108">
        <v>41990</v>
      </c>
      <c r="G67" s="108">
        <v>41995</v>
      </c>
      <c r="H67" s="149">
        <f t="shared" si="26"/>
        <v>42047</v>
      </c>
      <c r="I67" s="152">
        <v>42060</v>
      </c>
      <c r="J67" s="149">
        <f t="shared" si="28"/>
        <v>42068</v>
      </c>
      <c r="K67" s="105" t="s">
        <v>65</v>
      </c>
      <c r="L67" s="160">
        <f t="shared" si="25"/>
        <v>42089</v>
      </c>
      <c r="M67" s="161" t="s">
        <v>116</v>
      </c>
      <c r="N67" s="155">
        <f t="shared" si="29"/>
        <v>42272</v>
      </c>
      <c r="O67" s="162"/>
      <c r="P67" s="105" t="s">
        <v>130</v>
      </c>
      <c r="Q67" s="105"/>
      <c r="R67" s="91"/>
      <c r="S67" s="163"/>
      <c r="T67" s="91">
        <f t="shared" si="30"/>
        <v>1</v>
      </c>
      <c r="U67" s="91">
        <v>1</v>
      </c>
    </row>
    <row r="68" spans="1:21">
      <c r="A68" s="156">
        <f t="shared" si="27"/>
        <v>7</v>
      </c>
      <c r="B68" s="91" t="s">
        <v>171</v>
      </c>
      <c r="C68" s="91" t="s">
        <v>79</v>
      </c>
      <c r="D68" s="130" t="s">
        <v>124</v>
      </c>
      <c r="E68" s="126">
        <v>41989</v>
      </c>
      <c r="F68" s="126">
        <v>41653</v>
      </c>
      <c r="G68" s="126">
        <v>42020</v>
      </c>
      <c r="H68" s="148">
        <f t="shared" si="26"/>
        <v>42068</v>
      </c>
      <c r="I68" s="152">
        <v>42081</v>
      </c>
      <c r="J68" s="149">
        <f t="shared" si="28"/>
        <v>42089</v>
      </c>
      <c r="K68" s="91" t="s">
        <v>65</v>
      </c>
      <c r="L68" s="111">
        <f t="shared" si="25"/>
        <v>42110</v>
      </c>
      <c r="M68" s="129" t="s">
        <v>116</v>
      </c>
      <c r="N68" s="113">
        <f t="shared" si="29"/>
        <v>42295</v>
      </c>
      <c r="O68" s="114"/>
      <c r="P68" s="105"/>
      <c r="Q68" s="105"/>
      <c r="R68" s="105"/>
      <c r="S68" s="106"/>
      <c r="T68" s="91">
        <f t="shared" si="30"/>
        <v>1</v>
      </c>
      <c r="U68" s="91">
        <v>1</v>
      </c>
    </row>
    <row r="69" spans="1:21">
      <c r="A69" s="156">
        <f t="shared" si="27"/>
        <v>8</v>
      </c>
      <c r="B69" s="91" t="s">
        <v>172</v>
      </c>
      <c r="C69" s="91" t="s">
        <v>79</v>
      </c>
      <c r="D69" s="130" t="s">
        <v>27</v>
      </c>
      <c r="E69" s="126">
        <v>41989</v>
      </c>
      <c r="F69" s="126">
        <v>41653</v>
      </c>
      <c r="G69" s="126">
        <v>42020</v>
      </c>
      <c r="H69" s="148">
        <f t="shared" si="26"/>
        <v>42068</v>
      </c>
      <c r="I69" s="152">
        <v>42081</v>
      </c>
      <c r="J69" s="149">
        <f t="shared" si="28"/>
        <v>42089</v>
      </c>
      <c r="K69" s="91" t="s">
        <v>65</v>
      </c>
      <c r="L69" s="111">
        <f t="shared" si="25"/>
        <v>42110</v>
      </c>
      <c r="M69" s="129" t="s">
        <v>116</v>
      </c>
      <c r="N69" s="113">
        <f t="shared" si="29"/>
        <v>42295</v>
      </c>
      <c r="O69" s="114"/>
      <c r="P69" s="105"/>
      <c r="Q69" s="105"/>
      <c r="R69" s="91"/>
      <c r="S69" s="106"/>
      <c r="T69" s="91">
        <f t="shared" si="30"/>
        <v>1</v>
      </c>
      <c r="U69" s="91">
        <v>1</v>
      </c>
    </row>
    <row r="70" spans="1:21">
      <c r="A70" s="156">
        <f t="shared" si="27"/>
        <v>9</v>
      </c>
      <c r="B70" s="91" t="s">
        <v>173</v>
      </c>
      <c r="C70" s="91" t="s">
        <v>79</v>
      </c>
      <c r="D70" s="130" t="s">
        <v>27</v>
      </c>
      <c r="E70" s="126">
        <v>41997</v>
      </c>
      <c r="F70" s="126">
        <v>41653</v>
      </c>
      <c r="G70" s="126">
        <v>42020</v>
      </c>
      <c r="H70" s="148">
        <f t="shared" si="26"/>
        <v>42068</v>
      </c>
      <c r="I70" s="152">
        <v>42081</v>
      </c>
      <c r="J70" s="149">
        <f t="shared" si="28"/>
        <v>42089</v>
      </c>
      <c r="K70" s="91" t="s">
        <v>65</v>
      </c>
      <c r="L70" s="111">
        <f t="shared" si="25"/>
        <v>42110</v>
      </c>
      <c r="M70" s="129" t="s">
        <v>116</v>
      </c>
      <c r="N70" s="113">
        <f t="shared" si="29"/>
        <v>42295</v>
      </c>
      <c r="O70" s="114"/>
      <c r="P70" s="91" t="s">
        <v>75</v>
      </c>
      <c r="Q70" s="105"/>
      <c r="R70" s="105"/>
      <c r="S70" s="106"/>
      <c r="T70" s="91">
        <f t="shared" si="30"/>
        <v>1</v>
      </c>
      <c r="U70" s="91">
        <v>1</v>
      </c>
    </row>
    <row r="71" spans="1:21">
      <c r="A71" s="156">
        <f t="shared" si="27"/>
        <v>10</v>
      </c>
      <c r="B71" s="91" t="s">
        <v>174</v>
      </c>
      <c r="C71" s="105" t="s">
        <v>122</v>
      </c>
      <c r="D71" s="107" t="s">
        <v>38</v>
      </c>
      <c r="E71" s="126">
        <v>42016</v>
      </c>
      <c r="F71" s="126">
        <v>42020</v>
      </c>
      <c r="G71" s="126">
        <v>42020</v>
      </c>
      <c r="H71" s="148">
        <f t="shared" si="26"/>
        <v>42068</v>
      </c>
      <c r="I71" s="152">
        <v>42081</v>
      </c>
      <c r="J71" s="149">
        <f t="shared" si="28"/>
        <v>42089</v>
      </c>
      <c r="K71" s="91" t="s">
        <v>65</v>
      </c>
      <c r="L71" s="111">
        <f t="shared" si="25"/>
        <v>42110</v>
      </c>
      <c r="M71" s="129" t="s">
        <v>116</v>
      </c>
      <c r="N71" s="113">
        <f t="shared" si="29"/>
        <v>42295</v>
      </c>
      <c r="O71" s="114"/>
      <c r="P71" s="91" t="s">
        <v>75</v>
      </c>
      <c r="Q71" s="105"/>
      <c r="R71" s="91"/>
      <c r="S71" s="106"/>
      <c r="T71" s="91">
        <f t="shared" si="30"/>
        <v>1</v>
      </c>
      <c r="U71" s="91">
        <v>1</v>
      </c>
    </row>
    <row r="72" spans="1:21">
      <c r="A72" s="156">
        <f t="shared" si="27"/>
        <v>11</v>
      </c>
      <c r="B72" s="91" t="s">
        <v>175</v>
      </c>
      <c r="C72" s="105" t="s">
        <v>122</v>
      </c>
      <c r="D72" s="107" t="s">
        <v>30</v>
      </c>
      <c r="E72" s="126">
        <v>42016</v>
      </c>
      <c r="F72" s="126">
        <v>42020</v>
      </c>
      <c r="G72" s="126">
        <v>42020</v>
      </c>
      <c r="H72" s="148">
        <f t="shared" si="26"/>
        <v>42068</v>
      </c>
      <c r="I72" s="152">
        <v>42081</v>
      </c>
      <c r="J72" s="149">
        <f t="shared" si="28"/>
        <v>42089</v>
      </c>
      <c r="K72" s="91" t="s">
        <v>65</v>
      </c>
      <c r="L72" s="111">
        <f t="shared" si="25"/>
        <v>42110</v>
      </c>
      <c r="M72" s="129" t="s">
        <v>116</v>
      </c>
      <c r="N72" s="113">
        <f t="shared" si="29"/>
        <v>42295</v>
      </c>
      <c r="O72" s="114"/>
      <c r="P72" s="105"/>
      <c r="Q72" s="105"/>
      <c r="R72" s="91"/>
      <c r="S72" s="106"/>
      <c r="T72" s="91">
        <f t="shared" si="30"/>
        <v>1</v>
      </c>
      <c r="U72" s="91">
        <v>1</v>
      </c>
    </row>
    <row r="73" spans="1:21">
      <c r="A73" s="156">
        <f t="shared" si="27"/>
        <v>12</v>
      </c>
      <c r="B73" s="105" t="s">
        <v>176</v>
      </c>
      <c r="C73" s="91" t="s">
        <v>81</v>
      </c>
      <c r="D73" s="130" t="s">
        <v>23</v>
      </c>
      <c r="E73" s="126">
        <v>41961</v>
      </c>
      <c r="F73" s="126">
        <v>42023</v>
      </c>
      <c r="G73" s="155">
        <f t="shared" si="11"/>
        <v>42031</v>
      </c>
      <c r="H73" s="148">
        <f t="shared" si="26"/>
        <v>42080</v>
      </c>
      <c r="I73" s="152">
        <v>42093</v>
      </c>
      <c r="J73" s="149">
        <f t="shared" si="28"/>
        <v>42101</v>
      </c>
      <c r="K73" s="105" t="s">
        <v>65</v>
      </c>
      <c r="L73" s="111">
        <f t="shared" si="25"/>
        <v>42122</v>
      </c>
      <c r="M73" s="129" t="s">
        <v>116</v>
      </c>
      <c r="N73" s="113">
        <f t="shared" si="29"/>
        <v>42307</v>
      </c>
      <c r="O73" s="114"/>
      <c r="P73" s="105"/>
      <c r="Q73" s="105"/>
      <c r="R73" s="91"/>
      <c r="S73" s="106"/>
      <c r="T73" s="91">
        <f t="shared" si="30"/>
        <v>1</v>
      </c>
      <c r="U73" s="91">
        <v>1</v>
      </c>
    </row>
    <row r="74" spans="1:21">
      <c r="A74" s="156">
        <f t="shared" si="27"/>
        <v>13</v>
      </c>
      <c r="B74" s="105" t="s">
        <v>177</v>
      </c>
      <c r="C74" s="105" t="s">
        <v>81</v>
      </c>
      <c r="D74" s="130" t="s">
        <v>23</v>
      </c>
      <c r="E74" s="108">
        <v>41971</v>
      </c>
      <c r="F74" s="126">
        <v>42023</v>
      </c>
      <c r="G74" s="155">
        <f t="shared" si="11"/>
        <v>42031</v>
      </c>
      <c r="H74" s="149">
        <f t="shared" si="26"/>
        <v>42080</v>
      </c>
      <c r="I74" s="152">
        <v>42093</v>
      </c>
      <c r="J74" s="149">
        <f t="shared" si="28"/>
        <v>42101</v>
      </c>
      <c r="K74" s="105" t="s">
        <v>65</v>
      </c>
      <c r="L74" s="164">
        <f t="shared" si="25"/>
        <v>42122</v>
      </c>
      <c r="M74" s="129" t="s">
        <v>116</v>
      </c>
      <c r="N74" s="113">
        <f t="shared" si="29"/>
        <v>42307</v>
      </c>
      <c r="O74" s="162"/>
      <c r="P74" s="105"/>
      <c r="Q74" s="105"/>
      <c r="R74" s="91"/>
      <c r="S74" s="163"/>
      <c r="T74" s="91">
        <f t="shared" si="30"/>
        <v>1</v>
      </c>
      <c r="U74" s="91">
        <v>1</v>
      </c>
    </row>
    <row r="75" spans="1:21">
      <c r="A75" s="156">
        <f t="shared" si="27"/>
        <v>14</v>
      </c>
      <c r="B75" s="105" t="s">
        <v>178</v>
      </c>
      <c r="C75" s="105" t="s">
        <v>79</v>
      </c>
      <c r="D75" s="107" t="s">
        <v>27</v>
      </c>
      <c r="E75" s="108">
        <v>42017</v>
      </c>
      <c r="F75" s="155">
        <v>42040</v>
      </c>
      <c r="G75" s="155">
        <f t="shared" si="11"/>
        <v>42040</v>
      </c>
      <c r="H75" s="149">
        <f t="shared" si="26"/>
        <v>42089</v>
      </c>
      <c r="I75" s="152">
        <v>42102</v>
      </c>
      <c r="J75" s="149">
        <f t="shared" si="28"/>
        <v>42110</v>
      </c>
      <c r="K75" s="105" t="s">
        <v>65</v>
      </c>
      <c r="L75" s="164">
        <f t="shared" si="25"/>
        <v>42131</v>
      </c>
      <c r="M75" s="129" t="s">
        <v>116</v>
      </c>
      <c r="N75" s="113">
        <f t="shared" si="29"/>
        <v>42316</v>
      </c>
      <c r="O75" s="162"/>
      <c r="P75" s="105"/>
      <c r="Q75" s="105"/>
      <c r="R75" s="105"/>
      <c r="S75" s="163"/>
      <c r="T75" s="91">
        <f t="shared" si="30"/>
        <v>1</v>
      </c>
      <c r="U75" s="91">
        <v>1</v>
      </c>
    </row>
    <row r="76" spans="1:21">
      <c r="A76" s="156">
        <f t="shared" si="27"/>
        <v>15</v>
      </c>
      <c r="B76" s="105" t="s">
        <v>179</v>
      </c>
      <c r="C76" s="105" t="s">
        <v>79</v>
      </c>
      <c r="D76" s="107" t="s">
        <v>27</v>
      </c>
      <c r="E76" s="108">
        <v>42017</v>
      </c>
      <c r="F76" s="155">
        <v>42040</v>
      </c>
      <c r="G76" s="155">
        <f t="shared" si="11"/>
        <v>42040</v>
      </c>
      <c r="H76" s="149">
        <f t="shared" si="26"/>
        <v>42089</v>
      </c>
      <c r="I76" s="152">
        <v>42102</v>
      </c>
      <c r="J76" s="149">
        <f t="shared" si="28"/>
        <v>42110</v>
      </c>
      <c r="K76" s="105" t="s">
        <v>65</v>
      </c>
      <c r="L76" s="164">
        <f t="shared" si="25"/>
        <v>42131</v>
      </c>
      <c r="M76" s="129" t="s">
        <v>116</v>
      </c>
      <c r="N76" s="113">
        <f t="shared" si="29"/>
        <v>42316</v>
      </c>
      <c r="O76" s="162"/>
      <c r="P76" s="105"/>
      <c r="Q76" s="105"/>
      <c r="R76" s="105"/>
      <c r="S76" s="163"/>
      <c r="T76" s="91">
        <f t="shared" si="30"/>
        <v>1</v>
      </c>
      <c r="U76" s="91">
        <v>1</v>
      </c>
    </row>
    <row r="77" spans="1:21">
      <c r="A77" s="156">
        <f t="shared" si="27"/>
        <v>16</v>
      </c>
      <c r="B77" s="105" t="s">
        <v>180</v>
      </c>
      <c r="C77" s="105" t="s">
        <v>114</v>
      </c>
      <c r="D77" s="107" t="s">
        <v>38</v>
      </c>
      <c r="E77" s="108">
        <v>42024</v>
      </c>
      <c r="F77" s="155">
        <v>42046</v>
      </c>
      <c r="G77" s="155">
        <f t="shared" si="11"/>
        <v>42047</v>
      </c>
      <c r="H77" s="149">
        <f t="shared" si="26"/>
        <v>42096</v>
      </c>
      <c r="I77" s="152">
        <v>42109</v>
      </c>
      <c r="J77" s="149">
        <f t="shared" si="28"/>
        <v>42117</v>
      </c>
      <c r="K77" s="105" t="s">
        <v>65</v>
      </c>
      <c r="L77" s="164">
        <f t="shared" si="25"/>
        <v>42138</v>
      </c>
      <c r="M77" s="129" t="s">
        <v>116</v>
      </c>
      <c r="N77" s="113">
        <f t="shared" si="29"/>
        <v>42323</v>
      </c>
      <c r="O77" s="162"/>
      <c r="P77" s="105" t="s">
        <v>130</v>
      </c>
      <c r="Q77" s="105"/>
      <c r="R77" s="105"/>
      <c r="S77" s="163"/>
      <c r="T77" s="91">
        <f t="shared" si="30"/>
        <v>1</v>
      </c>
      <c r="U77" s="91">
        <v>1</v>
      </c>
    </row>
    <row r="78" spans="1:21">
      <c r="A78" s="156">
        <f t="shared" si="27"/>
        <v>17</v>
      </c>
      <c r="B78" s="105" t="s">
        <v>181</v>
      </c>
      <c r="C78" s="105" t="s">
        <v>114</v>
      </c>
      <c r="D78" s="107" t="s">
        <v>38</v>
      </c>
      <c r="E78" s="108">
        <v>42024</v>
      </c>
      <c r="F78" s="155">
        <v>42046</v>
      </c>
      <c r="G78" s="155">
        <f t="shared" si="11"/>
        <v>42047</v>
      </c>
      <c r="H78" s="149">
        <f t="shared" si="26"/>
        <v>42096</v>
      </c>
      <c r="I78" s="152">
        <v>42109</v>
      </c>
      <c r="J78" s="149">
        <f t="shared" si="28"/>
        <v>42117</v>
      </c>
      <c r="K78" s="105" t="s">
        <v>65</v>
      </c>
      <c r="L78" s="164">
        <f t="shared" si="25"/>
        <v>42138</v>
      </c>
      <c r="M78" s="129" t="s">
        <v>116</v>
      </c>
      <c r="N78" s="113">
        <f t="shared" si="29"/>
        <v>42323</v>
      </c>
      <c r="O78" s="162"/>
      <c r="P78" s="105"/>
      <c r="Q78" s="105"/>
      <c r="R78" s="105"/>
      <c r="S78" s="163"/>
      <c r="T78" s="91">
        <f t="shared" si="30"/>
        <v>1</v>
      </c>
      <c r="U78" s="91">
        <v>1</v>
      </c>
    </row>
    <row r="79" spans="1:21">
      <c r="A79" s="156">
        <f t="shared" si="27"/>
        <v>18</v>
      </c>
      <c r="B79" s="105" t="s">
        <v>182</v>
      </c>
      <c r="C79" s="105" t="s">
        <v>97</v>
      </c>
      <c r="D79" s="107" t="s">
        <v>98</v>
      </c>
      <c r="E79" s="108">
        <v>42030</v>
      </c>
      <c r="F79" s="108">
        <v>42054</v>
      </c>
      <c r="G79" s="155">
        <f t="shared" ref="G79:G93" si="31">I79-62</f>
        <v>42054</v>
      </c>
      <c r="H79" s="149">
        <f t="shared" si="26"/>
        <v>42103</v>
      </c>
      <c r="I79" s="152">
        <v>42116</v>
      </c>
      <c r="J79" s="149">
        <f t="shared" si="28"/>
        <v>42124</v>
      </c>
      <c r="K79" s="105" t="s">
        <v>65</v>
      </c>
      <c r="L79" s="164">
        <f t="shared" si="25"/>
        <v>42145</v>
      </c>
      <c r="M79" s="129" t="s">
        <v>116</v>
      </c>
      <c r="N79" s="113">
        <f t="shared" si="29"/>
        <v>42330</v>
      </c>
      <c r="O79" s="162"/>
      <c r="P79" s="105"/>
      <c r="Q79" s="105"/>
      <c r="R79" s="105"/>
      <c r="S79" s="163"/>
      <c r="T79" s="91">
        <f t="shared" si="30"/>
        <v>1</v>
      </c>
      <c r="U79" s="91">
        <v>1</v>
      </c>
    </row>
    <row r="80" spans="1:21">
      <c r="A80" s="156">
        <f t="shared" si="27"/>
        <v>19</v>
      </c>
      <c r="B80" s="105" t="s">
        <v>183</v>
      </c>
      <c r="C80" s="105" t="s">
        <v>97</v>
      </c>
      <c r="D80" s="107" t="s">
        <v>98</v>
      </c>
      <c r="E80" s="108">
        <v>42051</v>
      </c>
      <c r="F80" s="108">
        <v>42054</v>
      </c>
      <c r="G80" s="155">
        <f t="shared" si="31"/>
        <v>42054</v>
      </c>
      <c r="H80" s="149">
        <f t="shared" si="26"/>
        <v>42103</v>
      </c>
      <c r="I80" s="152">
        <v>42116</v>
      </c>
      <c r="J80" s="149">
        <f t="shared" si="28"/>
        <v>42124</v>
      </c>
      <c r="K80" s="105" t="s">
        <v>65</v>
      </c>
      <c r="L80" s="164">
        <f t="shared" si="25"/>
        <v>42145</v>
      </c>
      <c r="M80" s="129" t="s">
        <v>116</v>
      </c>
      <c r="N80" s="113">
        <f t="shared" si="29"/>
        <v>42330</v>
      </c>
      <c r="O80" s="162"/>
      <c r="P80" s="91" t="s">
        <v>75</v>
      </c>
      <c r="Q80" s="105"/>
      <c r="R80" s="105"/>
      <c r="S80" s="163"/>
      <c r="T80" s="91">
        <f t="shared" si="30"/>
        <v>1</v>
      </c>
      <c r="U80" s="91">
        <v>1</v>
      </c>
    </row>
    <row r="81" spans="1:21">
      <c r="A81" s="156">
        <f t="shared" si="27"/>
        <v>20</v>
      </c>
      <c r="B81" s="105" t="s">
        <v>184</v>
      </c>
      <c r="C81" s="105" t="s">
        <v>122</v>
      </c>
      <c r="D81" s="107" t="s">
        <v>38</v>
      </c>
      <c r="E81" s="108">
        <v>42045</v>
      </c>
      <c r="F81" s="108">
        <v>42053</v>
      </c>
      <c r="G81" s="155">
        <f t="shared" si="31"/>
        <v>42054</v>
      </c>
      <c r="H81" s="149">
        <f t="shared" si="26"/>
        <v>42103</v>
      </c>
      <c r="I81" s="152">
        <v>42116</v>
      </c>
      <c r="J81" s="149">
        <f t="shared" si="28"/>
        <v>42124</v>
      </c>
      <c r="K81" s="105" t="s">
        <v>65</v>
      </c>
      <c r="L81" s="164">
        <f t="shared" si="25"/>
        <v>42145</v>
      </c>
      <c r="M81" s="129" t="s">
        <v>116</v>
      </c>
      <c r="N81" s="113">
        <f t="shared" si="29"/>
        <v>42330</v>
      </c>
      <c r="O81" s="162"/>
      <c r="P81" s="105"/>
      <c r="Q81" s="105"/>
      <c r="R81" s="105"/>
      <c r="S81" s="163"/>
      <c r="T81" s="91">
        <f t="shared" si="30"/>
        <v>1</v>
      </c>
      <c r="U81" s="91">
        <v>1</v>
      </c>
    </row>
    <row r="82" spans="1:21">
      <c r="A82" s="156">
        <f t="shared" si="27"/>
        <v>21</v>
      </c>
      <c r="B82" s="105" t="s">
        <v>185</v>
      </c>
      <c r="C82" s="105" t="s">
        <v>122</v>
      </c>
      <c r="D82" s="107" t="s">
        <v>30</v>
      </c>
      <c r="E82" s="108">
        <v>42045</v>
      </c>
      <c r="F82" s="108">
        <v>42053</v>
      </c>
      <c r="G82" s="155">
        <f t="shared" si="31"/>
        <v>42054</v>
      </c>
      <c r="H82" s="149">
        <f t="shared" si="26"/>
        <v>42103</v>
      </c>
      <c r="I82" s="152">
        <v>42116</v>
      </c>
      <c r="J82" s="149">
        <f t="shared" si="28"/>
        <v>42124</v>
      </c>
      <c r="K82" s="105" t="s">
        <v>65</v>
      </c>
      <c r="L82" s="164">
        <f t="shared" si="25"/>
        <v>42145</v>
      </c>
      <c r="M82" s="129" t="s">
        <v>116</v>
      </c>
      <c r="N82" s="113">
        <f t="shared" si="29"/>
        <v>42330</v>
      </c>
      <c r="O82" s="162"/>
      <c r="P82" s="105"/>
      <c r="Q82" s="105"/>
      <c r="R82" s="105"/>
      <c r="S82" s="163"/>
      <c r="T82" s="91">
        <f t="shared" si="30"/>
        <v>1</v>
      </c>
      <c r="U82" s="91">
        <v>1</v>
      </c>
    </row>
    <row r="83" spans="1:21">
      <c r="A83" s="156">
        <f t="shared" si="27"/>
        <v>22</v>
      </c>
      <c r="B83" s="105" t="s">
        <v>186</v>
      </c>
      <c r="C83" s="105" t="s">
        <v>81</v>
      </c>
      <c r="D83" s="107" t="s">
        <v>23</v>
      </c>
      <c r="E83" s="108">
        <v>42019</v>
      </c>
      <c r="F83" s="108">
        <v>42052</v>
      </c>
      <c r="G83" s="108">
        <f t="shared" si="31"/>
        <v>42059</v>
      </c>
      <c r="H83" s="149">
        <f t="shared" si="26"/>
        <v>42108</v>
      </c>
      <c r="I83" s="152">
        <v>42121</v>
      </c>
      <c r="J83" s="149">
        <f t="shared" si="28"/>
        <v>42129</v>
      </c>
      <c r="K83" s="105" t="s">
        <v>65</v>
      </c>
      <c r="L83" s="164">
        <f t="shared" si="25"/>
        <v>42150</v>
      </c>
      <c r="M83" s="129" t="s">
        <v>116</v>
      </c>
      <c r="N83" s="113">
        <f t="shared" si="29"/>
        <v>42335</v>
      </c>
      <c r="O83" s="162"/>
      <c r="P83" s="105"/>
      <c r="Q83" s="105"/>
      <c r="R83" s="105"/>
      <c r="S83" s="163"/>
      <c r="T83" s="91">
        <f t="shared" si="30"/>
        <v>1</v>
      </c>
      <c r="U83" s="91">
        <v>1</v>
      </c>
    </row>
    <row r="84" spans="1:21">
      <c r="A84" s="156">
        <f t="shared" si="27"/>
        <v>23</v>
      </c>
      <c r="B84" s="105" t="s">
        <v>187</v>
      </c>
      <c r="C84" s="105" t="s">
        <v>81</v>
      </c>
      <c r="D84" s="107" t="s">
        <v>23</v>
      </c>
      <c r="E84" s="108">
        <v>42019</v>
      </c>
      <c r="F84" s="108">
        <v>42052</v>
      </c>
      <c r="G84" s="155">
        <f t="shared" si="31"/>
        <v>42059</v>
      </c>
      <c r="H84" s="149">
        <f t="shared" si="26"/>
        <v>42108</v>
      </c>
      <c r="I84" s="152">
        <v>42121</v>
      </c>
      <c r="J84" s="149">
        <f t="shared" si="28"/>
        <v>42129</v>
      </c>
      <c r="K84" s="105" t="s">
        <v>65</v>
      </c>
      <c r="L84" s="164">
        <f t="shared" si="25"/>
        <v>42150</v>
      </c>
      <c r="M84" s="129" t="s">
        <v>116</v>
      </c>
      <c r="N84" s="113">
        <f t="shared" si="29"/>
        <v>42335</v>
      </c>
      <c r="O84" s="162"/>
      <c r="P84" s="105"/>
      <c r="Q84" s="105"/>
      <c r="R84" s="105"/>
      <c r="S84" s="163"/>
      <c r="T84" s="91">
        <f t="shared" si="30"/>
        <v>1</v>
      </c>
      <c r="U84" s="91">
        <v>1</v>
      </c>
    </row>
    <row r="85" spans="1:21">
      <c r="A85" s="156">
        <f t="shared" si="27"/>
        <v>24</v>
      </c>
      <c r="B85" s="105" t="s">
        <v>188</v>
      </c>
      <c r="C85" s="105" t="s">
        <v>94</v>
      </c>
      <c r="D85" s="107" t="s">
        <v>25</v>
      </c>
      <c r="E85" s="108">
        <v>42052</v>
      </c>
      <c r="F85" s="155">
        <v>42060</v>
      </c>
      <c r="G85" s="155">
        <f t="shared" si="31"/>
        <v>42061</v>
      </c>
      <c r="H85" s="149">
        <f t="shared" si="26"/>
        <v>42110</v>
      </c>
      <c r="I85" s="152">
        <v>42123</v>
      </c>
      <c r="J85" s="149">
        <f t="shared" si="28"/>
        <v>42131</v>
      </c>
      <c r="K85" s="105" t="s">
        <v>65</v>
      </c>
      <c r="L85" s="164">
        <f t="shared" si="25"/>
        <v>42152</v>
      </c>
      <c r="M85" s="129" t="s">
        <v>116</v>
      </c>
      <c r="N85" s="113">
        <f t="shared" si="29"/>
        <v>42337</v>
      </c>
      <c r="O85" s="162"/>
      <c r="P85" s="105" t="s">
        <v>130</v>
      </c>
      <c r="Q85" s="105"/>
      <c r="R85" s="105"/>
      <c r="S85" s="163"/>
      <c r="T85" s="91">
        <f t="shared" si="30"/>
        <v>1</v>
      </c>
      <c r="U85" s="91">
        <v>1</v>
      </c>
    </row>
    <row r="86" spans="1:21">
      <c r="A86" s="156">
        <f t="shared" si="27"/>
        <v>25</v>
      </c>
      <c r="B86" s="105" t="s">
        <v>189</v>
      </c>
      <c r="C86" s="105" t="s">
        <v>94</v>
      </c>
      <c r="D86" s="107" t="s">
        <v>25</v>
      </c>
      <c r="E86" s="108">
        <v>42052</v>
      </c>
      <c r="F86" s="155">
        <v>42060</v>
      </c>
      <c r="G86" s="155">
        <f t="shared" si="31"/>
        <v>42061</v>
      </c>
      <c r="H86" s="149">
        <f t="shared" si="26"/>
        <v>42110</v>
      </c>
      <c r="I86" s="152">
        <v>42123</v>
      </c>
      <c r="J86" s="149">
        <f t="shared" si="28"/>
        <v>42131</v>
      </c>
      <c r="K86" s="105" t="s">
        <v>65</v>
      </c>
      <c r="L86" s="164">
        <f t="shared" si="25"/>
        <v>42152</v>
      </c>
      <c r="M86" s="129" t="s">
        <v>116</v>
      </c>
      <c r="N86" s="113">
        <f t="shared" si="29"/>
        <v>42337</v>
      </c>
      <c r="O86" s="162"/>
      <c r="P86" s="105"/>
      <c r="Q86" s="105"/>
      <c r="R86" s="105"/>
      <c r="S86" s="163"/>
      <c r="T86" s="91">
        <f t="shared" si="30"/>
        <v>1</v>
      </c>
      <c r="U86" s="91">
        <v>1</v>
      </c>
    </row>
    <row r="87" spans="1:21">
      <c r="A87" s="156">
        <f t="shared" si="27"/>
        <v>26</v>
      </c>
      <c r="B87" s="91" t="s">
        <v>190</v>
      </c>
      <c r="C87" s="105" t="s">
        <v>97</v>
      </c>
      <c r="D87" s="107" t="s">
        <v>98</v>
      </c>
      <c r="E87" s="108">
        <v>42062</v>
      </c>
      <c r="F87" s="108">
        <v>42067</v>
      </c>
      <c r="G87" s="155">
        <f t="shared" si="31"/>
        <v>42075</v>
      </c>
      <c r="H87" s="148">
        <f t="shared" si="26"/>
        <v>42124</v>
      </c>
      <c r="I87" s="152">
        <v>42137</v>
      </c>
      <c r="J87" s="149">
        <f t="shared" si="28"/>
        <v>42145</v>
      </c>
      <c r="K87" s="91" t="s">
        <v>65</v>
      </c>
      <c r="L87" s="111">
        <f t="shared" si="25"/>
        <v>42166</v>
      </c>
      <c r="M87" s="129" t="s">
        <v>116</v>
      </c>
      <c r="N87" s="113">
        <f t="shared" si="29"/>
        <v>42351</v>
      </c>
      <c r="O87" s="114"/>
      <c r="P87" s="105" t="s">
        <v>130</v>
      </c>
      <c r="Q87" s="91"/>
      <c r="R87" s="91"/>
      <c r="S87" s="106"/>
      <c r="T87" s="91">
        <f t="shared" si="30"/>
        <v>1</v>
      </c>
      <c r="U87" s="91">
        <v>1</v>
      </c>
    </row>
    <row r="88" spans="1:21">
      <c r="A88" s="156">
        <f t="shared" si="27"/>
        <v>27</v>
      </c>
      <c r="B88" s="105" t="s">
        <v>191</v>
      </c>
      <c r="C88" s="91" t="s">
        <v>97</v>
      </c>
      <c r="D88" s="130" t="s">
        <v>192</v>
      </c>
      <c r="E88" s="126">
        <v>42065</v>
      </c>
      <c r="F88" s="126">
        <v>42074</v>
      </c>
      <c r="G88" s="155">
        <f t="shared" si="31"/>
        <v>42075</v>
      </c>
      <c r="H88" s="148">
        <f t="shared" si="26"/>
        <v>42124</v>
      </c>
      <c r="I88" s="152">
        <v>42137</v>
      </c>
      <c r="J88" s="149">
        <f t="shared" si="28"/>
        <v>42145</v>
      </c>
      <c r="K88" s="91" t="s">
        <v>65</v>
      </c>
      <c r="L88" s="111">
        <f t="shared" si="25"/>
        <v>42166</v>
      </c>
      <c r="M88" s="129" t="s">
        <v>116</v>
      </c>
      <c r="N88" s="113">
        <f t="shared" si="29"/>
        <v>42351</v>
      </c>
      <c r="O88" s="114"/>
      <c r="P88" s="91"/>
      <c r="Q88" s="91"/>
      <c r="R88" s="91"/>
      <c r="S88" s="106"/>
      <c r="T88" s="91">
        <f t="shared" si="30"/>
        <v>1</v>
      </c>
      <c r="U88" s="91">
        <v>1</v>
      </c>
    </row>
    <row r="89" spans="1:21">
      <c r="A89" s="156">
        <f t="shared" si="27"/>
        <v>28</v>
      </c>
      <c r="B89" s="105" t="s">
        <v>193</v>
      </c>
      <c r="C89" s="105" t="s">
        <v>122</v>
      </c>
      <c r="D89" s="107" t="s">
        <v>38</v>
      </c>
      <c r="E89" s="126">
        <v>42066</v>
      </c>
      <c r="F89" s="126">
        <v>42074</v>
      </c>
      <c r="G89" s="155">
        <f t="shared" si="31"/>
        <v>42075</v>
      </c>
      <c r="H89" s="148">
        <f t="shared" si="26"/>
        <v>42124</v>
      </c>
      <c r="I89" s="152">
        <v>42137</v>
      </c>
      <c r="J89" s="149">
        <f t="shared" si="28"/>
        <v>42145</v>
      </c>
      <c r="K89" s="91" t="s">
        <v>65</v>
      </c>
      <c r="L89" s="111">
        <f t="shared" si="25"/>
        <v>42166</v>
      </c>
      <c r="M89" s="129" t="s">
        <v>116</v>
      </c>
      <c r="N89" s="113">
        <f t="shared" si="29"/>
        <v>42351</v>
      </c>
      <c r="O89" s="114"/>
      <c r="P89" s="105" t="s">
        <v>130</v>
      </c>
      <c r="Q89" s="165"/>
      <c r="R89" s="91"/>
      <c r="S89" s="106"/>
      <c r="T89" s="91">
        <f t="shared" si="30"/>
        <v>1</v>
      </c>
      <c r="U89" s="91">
        <v>1</v>
      </c>
    </row>
    <row r="90" spans="1:21">
      <c r="A90" s="156">
        <f t="shared" si="27"/>
        <v>29</v>
      </c>
      <c r="B90" s="97" t="s">
        <v>194</v>
      </c>
      <c r="C90" s="97" t="s">
        <v>122</v>
      </c>
      <c r="D90" s="96" t="s">
        <v>38</v>
      </c>
      <c r="E90" s="144">
        <v>42066</v>
      </c>
      <c r="F90" s="144">
        <v>42074</v>
      </c>
      <c r="G90" s="166">
        <f t="shared" si="31"/>
        <v>42075</v>
      </c>
      <c r="H90" s="167">
        <f t="shared" si="26"/>
        <v>42124</v>
      </c>
      <c r="I90" s="168">
        <v>42137</v>
      </c>
      <c r="J90" s="169">
        <f t="shared" si="28"/>
        <v>42145</v>
      </c>
      <c r="K90" s="91" t="s">
        <v>65</v>
      </c>
      <c r="L90" s="101">
        <f t="shared" si="25"/>
        <v>42166</v>
      </c>
      <c r="M90" s="132" t="s">
        <v>116</v>
      </c>
      <c r="N90" s="103">
        <f t="shared" si="29"/>
        <v>42351</v>
      </c>
      <c r="O90" s="104"/>
      <c r="P90" s="105" t="s">
        <v>130</v>
      </c>
      <c r="Q90" s="91"/>
      <c r="R90" s="91"/>
      <c r="S90" s="106"/>
      <c r="T90" s="91">
        <f t="shared" si="30"/>
        <v>1</v>
      </c>
      <c r="U90" s="91">
        <v>1</v>
      </c>
    </row>
    <row r="91" spans="1:21">
      <c r="A91" s="156">
        <f t="shared" si="27"/>
        <v>30</v>
      </c>
      <c r="B91" s="91" t="s">
        <v>195</v>
      </c>
      <c r="C91" s="91" t="s">
        <v>81</v>
      </c>
      <c r="D91" s="130" t="s">
        <v>23</v>
      </c>
      <c r="E91" s="126">
        <v>42023</v>
      </c>
      <c r="F91" s="126">
        <v>42051</v>
      </c>
      <c r="G91" s="155">
        <v>42083</v>
      </c>
      <c r="H91" s="148">
        <f t="shared" si="26"/>
        <v>42136</v>
      </c>
      <c r="I91" s="152">
        <v>42149</v>
      </c>
      <c r="J91" s="149">
        <f t="shared" si="28"/>
        <v>42157</v>
      </c>
      <c r="K91" s="91" t="s">
        <v>65</v>
      </c>
      <c r="L91" s="111">
        <f t="shared" si="25"/>
        <v>42178</v>
      </c>
      <c r="M91" s="132" t="s">
        <v>116</v>
      </c>
      <c r="N91" s="103">
        <f t="shared" si="29"/>
        <v>42363</v>
      </c>
      <c r="O91" s="114"/>
      <c r="P91" s="91"/>
      <c r="Q91" s="91"/>
      <c r="R91" s="91"/>
      <c r="S91" s="106"/>
      <c r="T91" s="91">
        <f t="shared" si="30"/>
        <v>1</v>
      </c>
      <c r="U91" s="91">
        <v>1</v>
      </c>
    </row>
    <row r="92" spans="1:21">
      <c r="A92" s="156">
        <f t="shared" si="27"/>
        <v>31</v>
      </c>
      <c r="B92" s="105" t="s">
        <v>196</v>
      </c>
      <c r="C92" s="105" t="s">
        <v>64</v>
      </c>
      <c r="D92" s="107" t="s">
        <v>128</v>
      </c>
      <c r="E92" s="108">
        <v>42062</v>
      </c>
      <c r="F92" s="126">
        <v>42087</v>
      </c>
      <c r="G92" s="155">
        <f t="shared" si="31"/>
        <v>42102</v>
      </c>
      <c r="H92" s="148">
        <f t="shared" si="26"/>
        <v>42151</v>
      </c>
      <c r="I92" s="152">
        <v>42164</v>
      </c>
      <c r="J92" s="149">
        <f t="shared" si="28"/>
        <v>42172</v>
      </c>
      <c r="K92" s="91" t="s">
        <v>65</v>
      </c>
      <c r="L92" s="111">
        <f t="shared" si="25"/>
        <v>42193</v>
      </c>
      <c r="M92" s="132" t="s">
        <v>116</v>
      </c>
      <c r="N92" s="103">
        <f t="shared" si="29"/>
        <v>42378</v>
      </c>
      <c r="O92" s="114"/>
      <c r="P92" s="105" t="s">
        <v>130</v>
      </c>
      <c r="Q92" s="165"/>
      <c r="R92" s="91"/>
      <c r="S92" s="106"/>
      <c r="T92" s="91">
        <f t="shared" si="30"/>
        <v>1</v>
      </c>
      <c r="U92" s="91">
        <v>1</v>
      </c>
    </row>
    <row r="93" spans="1:21">
      <c r="A93" s="156">
        <f t="shared" si="27"/>
        <v>32</v>
      </c>
      <c r="B93" s="105" t="s">
        <v>197</v>
      </c>
      <c r="C93" s="105" t="s">
        <v>64</v>
      </c>
      <c r="D93" s="107" t="s">
        <v>128</v>
      </c>
      <c r="E93" s="108">
        <v>42065</v>
      </c>
      <c r="F93" s="126">
        <v>42087</v>
      </c>
      <c r="G93" s="155">
        <f t="shared" si="31"/>
        <v>42102</v>
      </c>
      <c r="H93" s="148">
        <f t="shared" si="26"/>
        <v>42151</v>
      </c>
      <c r="I93" s="152">
        <v>42164</v>
      </c>
      <c r="J93" s="149">
        <f t="shared" si="28"/>
        <v>42172</v>
      </c>
      <c r="K93" s="91" t="s">
        <v>65</v>
      </c>
      <c r="L93" s="111">
        <f t="shared" si="25"/>
        <v>42193</v>
      </c>
      <c r="M93" s="132" t="s">
        <v>116</v>
      </c>
      <c r="N93" s="113">
        <f t="shared" si="29"/>
        <v>42378</v>
      </c>
      <c r="O93" s="114"/>
      <c r="P93" s="165" t="s">
        <v>198</v>
      </c>
      <c r="Q93" s="165"/>
      <c r="R93" s="91"/>
      <c r="S93" s="106"/>
      <c r="T93" s="91">
        <f t="shared" si="30"/>
        <v>1</v>
      </c>
      <c r="U93" s="91">
        <v>1</v>
      </c>
    </row>
    <row r="94" spans="1:21">
      <c r="A94" s="156">
        <f t="shared" si="27"/>
        <v>33</v>
      </c>
      <c r="B94" s="91" t="s">
        <v>199</v>
      </c>
      <c r="C94" s="170" t="s">
        <v>73</v>
      </c>
      <c r="D94" s="171" t="s">
        <v>74</v>
      </c>
      <c r="E94" s="126">
        <v>42086</v>
      </c>
      <c r="F94" s="126">
        <v>42090</v>
      </c>
      <c r="G94" s="155">
        <v>42093</v>
      </c>
      <c r="H94" s="148">
        <f t="shared" si="26"/>
        <v>42151</v>
      </c>
      <c r="I94" s="152">
        <v>42164</v>
      </c>
      <c r="J94" s="149">
        <f t="shared" si="28"/>
        <v>42172</v>
      </c>
      <c r="K94" s="91" t="s">
        <v>65</v>
      </c>
      <c r="L94" s="111">
        <f t="shared" si="25"/>
        <v>42193</v>
      </c>
      <c r="M94" s="129" t="s">
        <v>116</v>
      </c>
      <c r="N94" s="103">
        <f t="shared" si="29"/>
        <v>42378</v>
      </c>
      <c r="O94" s="114"/>
      <c r="P94" s="105" t="s">
        <v>130</v>
      </c>
      <c r="Q94" s="91"/>
      <c r="R94" s="91"/>
      <c r="S94" s="106"/>
      <c r="T94" s="91">
        <f t="shared" si="30"/>
        <v>1</v>
      </c>
      <c r="U94" s="91">
        <v>1</v>
      </c>
    </row>
    <row r="95" spans="1:21">
      <c r="A95" s="156">
        <f t="shared" si="27"/>
        <v>34</v>
      </c>
      <c r="B95" s="115" t="s">
        <v>200</v>
      </c>
      <c r="C95" s="115" t="s">
        <v>97</v>
      </c>
      <c r="D95" s="116" t="s">
        <v>98</v>
      </c>
      <c r="E95" s="117">
        <v>42061</v>
      </c>
      <c r="F95" s="117">
        <v>42067</v>
      </c>
      <c r="G95" s="122">
        <f>I95-92</f>
        <v>42073</v>
      </c>
      <c r="H95" s="150">
        <f t="shared" si="26"/>
        <v>42152</v>
      </c>
      <c r="I95" s="153">
        <v>42165</v>
      </c>
      <c r="J95" s="150">
        <f t="shared" si="28"/>
        <v>42173</v>
      </c>
      <c r="K95" s="115" t="s">
        <v>102</v>
      </c>
      <c r="L95" s="120">
        <f t="shared" si="25"/>
        <v>42194</v>
      </c>
      <c r="M95" s="151" t="s">
        <v>116</v>
      </c>
      <c r="N95" s="172">
        <f t="shared" ref="N95:N105" si="32">EDATE(I95,9)</f>
        <v>42439</v>
      </c>
      <c r="O95" s="123"/>
      <c r="P95" s="115" t="s">
        <v>75</v>
      </c>
      <c r="Q95" s="115"/>
      <c r="R95" s="115"/>
      <c r="S95" s="124"/>
      <c r="T95" s="91">
        <f t="shared" si="30"/>
        <v>1</v>
      </c>
      <c r="U95" s="91">
        <v>1</v>
      </c>
    </row>
    <row r="96" spans="1:21">
      <c r="A96" s="156">
        <f t="shared" si="27"/>
        <v>35</v>
      </c>
      <c r="B96" s="91" t="s">
        <v>201</v>
      </c>
      <c r="C96" s="105" t="s">
        <v>122</v>
      </c>
      <c r="D96" s="107" t="s">
        <v>38</v>
      </c>
      <c r="E96" s="126">
        <v>42107</v>
      </c>
      <c r="F96" s="126">
        <v>42109</v>
      </c>
      <c r="G96" s="155">
        <f t="shared" ref="G96:G105" si="33">I96-62</f>
        <v>42110</v>
      </c>
      <c r="H96" s="148">
        <f t="shared" si="26"/>
        <v>42159</v>
      </c>
      <c r="I96" s="152">
        <v>42172</v>
      </c>
      <c r="J96" s="149">
        <f t="shared" si="28"/>
        <v>42180</v>
      </c>
      <c r="K96" s="91" t="s">
        <v>65</v>
      </c>
      <c r="L96" s="111">
        <f t="shared" si="25"/>
        <v>42201</v>
      </c>
      <c r="M96" s="129" t="s">
        <v>116</v>
      </c>
      <c r="N96" s="103">
        <f t="shared" si="32"/>
        <v>42446</v>
      </c>
      <c r="O96" s="114"/>
      <c r="P96" s="105" t="s">
        <v>130</v>
      </c>
      <c r="Q96" s="165"/>
      <c r="R96" s="91"/>
      <c r="S96" s="106"/>
      <c r="T96" s="91">
        <f t="shared" si="30"/>
        <v>1</v>
      </c>
      <c r="U96" s="91">
        <v>1</v>
      </c>
    </row>
    <row r="97" spans="1:21">
      <c r="A97" s="156">
        <f t="shared" si="27"/>
        <v>36</v>
      </c>
      <c r="B97" s="91" t="s">
        <v>202</v>
      </c>
      <c r="C97" s="105" t="s">
        <v>114</v>
      </c>
      <c r="D97" s="107" t="s">
        <v>38</v>
      </c>
      <c r="E97" s="126">
        <v>42086</v>
      </c>
      <c r="F97" s="126">
        <v>42050</v>
      </c>
      <c r="G97" s="155">
        <f t="shared" si="33"/>
        <v>42117</v>
      </c>
      <c r="H97" s="148">
        <f t="shared" si="26"/>
        <v>42166</v>
      </c>
      <c r="I97" s="152">
        <v>42179</v>
      </c>
      <c r="J97" s="149">
        <f t="shared" si="28"/>
        <v>42187</v>
      </c>
      <c r="K97" s="91" t="s">
        <v>65</v>
      </c>
      <c r="L97" s="111">
        <f t="shared" si="25"/>
        <v>42208</v>
      </c>
      <c r="M97" s="129" t="s">
        <v>116</v>
      </c>
      <c r="N97" s="103">
        <f t="shared" si="32"/>
        <v>42453</v>
      </c>
      <c r="O97" s="114"/>
      <c r="P97" s="91"/>
      <c r="Q97" s="91"/>
      <c r="R97" s="91"/>
      <c r="S97" s="106"/>
      <c r="T97" s="91">
        <f t="shared" si="30"/>
        <v>1</v>
      </c>
      <c r="U97" s="91">
        <v>1</v>
      </c>
    </row>
    <row r="98" spans="1:21">
      <c r="A98" s="156">
        <f t="shared" si="27"/>
        <v>37</v>
      </c>
      <c r="B98" s="91" t="s">
        <v>203</v>
      </c>
      <c r="C98" s="105" t="s">
        <v>79</v>
      </c>
      <c r="D98" s="107" t="s">
        <v>124</v>
      </c>
      <c r="E98" s="126">
        <v>42039</v>
      </c>
      <c r="F98" s="126">
        <v>42116</v>
      </c>
      <c r="G98" s="155">
        <f t="shared" si="33"/>
        <v>42117</v>
      </c>
      <c r="H98" s="148">
        <f t="shared" si="26"/>
        <v>42166</v>
      </c>
      <c r="I98" s="152">
        <v>42179</v>
      </c>
      <c r="J98" s="149">
        <f t="shared" si="28"/>
        <v>42187</v>
      </c>
      <c r="K98" s="91" t="s">
        <v>65</v>
      </c>
      <c r="L98" s="111">
        <f t="shared" si="25"/>
        <v>42208</v>
      </c>
      <c r="M98" s="129" t="s">
        <v>116</v>
      </c>
      <c r="N98" s="103">
        <f t="shared" si="32"/>
        <v>42453</v>
      </c>
      <c r="O98" s="114"/>
      <c r="P98" s="105" t="s">
        <v>130</v>
      </c>
      <c r="Q98" s="105"/>
      <c r="R98" s="91"/>
      <c r="S98" s="106"/>
      <c r="T98" s="91">
        <f t="shared" si="30"/>
        <v>1</v>
      </c>
      <c r="U98" s="91">
        <v>1</v>
      </c>
    </row>
    <row r="99" spans="1:21">
      <c r="A99" s="156">
        <f t="shared" si="27"/>
        <v>38</v>
      </c>
      <c r="B99" s="91" t="s">
        <v>204</v>
      </c>
      <c r="C99" s="105" t="s">
        <v>79</v>
      </c>
      <c r="D99" s="107" t="s">
        <v>27</v>
      </c>
      <c r="E99" s="126">
        <v>42039</v>
      </c>
      <c r="F99" s="126">
        <v>42116</v>
      </c>
      <c r="G99" s="155">
        <f t="shared" si="33"/>
        <v>42117</v>
      </c>
      <c r="H99" s="148">
        <f t="shared" si="26"/>
        <v>42166</v>
      </c>
      <c r="I99" s="152">
        <v>42179</v>
      </c>
      <c r="J99" s="149">
        <f t="shared" si="28"/>
        <v>42187</v>
      </c>
      <c r="K99" s="91" t="s">
        <v>65</v>
      </c>
      <c r="L99" s="111">
        <f t="shared" si="25"/>
        <v>42208</v>
      </c>
      <c r="M99" s="132" t="s">
        <v>116</v>
      </c>
      <c r="N99" s="103">
        <f t="shared" si="32"/>
        <v>42453</v>
      </c>
      <c r="O99" s="114"/>
      <c r="P99" s="91"/>
      <c r="Q99" s="91"/>
      <c r="R99" s="91"/>
      <c r="S99" s="106"/>
      <c r="T99" s="91">
        <f t="shared" si="30"/>
        <v>1</v>
      </c>
      <c r="U99" s="91">
        <v>1</v>
      </c>
    </row>
    <row r="100" spans="1:21">
      <c r="A100" s="156">
        <f t="shared" si="27"/>
        <v>39</v>
      </c>
      <c r="B100" s="91" t="s">
        <v>205</v>
      </c>
      <c r="C100" s="105" t="s">
        <v>79</v>
      </c>
      <c r="D100" s="107" t="s">
        <v>27</v>
      </c>
      <c r="E100" s="126">
        <v>42065</v>
      </c>
      <c r="F100" s="126">
        <v>42116</v>
      </c>
      <c r="G100" s="155">
        <f t="shared" si="33"/>
        <v>42117</v>
      </c>
      <c r="H100" s="148">
        <f t="shared" si="26"/>
        <v>42166</v>
      </c>
      <c r="I100" s="152">
        <v>42179</v>
      </c>
      <c r="J100" s="149">
        <f t="shared" si="28"/>
        <v>42187</v>
      </c>
      <c r="K100" s="91" t="s">
        <v>65</v>
      </c>
      <c r="L100" s="111">
        <f t="shared" si="25"/>
        <v>42208</v>
      </c>
      <c r="M100" s="132" t="s">
        <v>116</v>
      </c>
      <c r="N100" s="113">
        <f t="shared" si="32"/>
        <v>42453</v>
      </c>
      <c r="O100" s="114"/>
      <c r="P100" s="105" t="s">
        <v>130</v>
      </c>
      <c r="Q100" s="165"/>
      <c r="R100" s="91"/>
      <c r="S100" s="106"/>
      <c r="T100" s="91">
        <f t="shared" si="30"/>
        <v>1</v>
      </c>
      <c r="U100" s="91">
        <v>1</v>
      </c>
    </row>
    <row r="101" spans="1:21">
      <c r="A101" s="156">
        <f t="shared" si="27"/>
        <v>40</v>
      </c>
      <c r="B101" s="91" t="s">
        <v>206</v>
      </c>
      <c r="C101" s="105" t="s">
        <v>94</v>
      </c>
      <c r="D101" s="107" t="s">
        <v>25</v>
      </c>
      <c r="E101" s="126">
        <v>42107</v>
      </c>
      <c r="F101" s="126">
        <v>42116</v>
      </c>
      <c r="G101" s="155">
        <f t="shared" si="33"/>
        <v>42117</v>
      </c>
      <c r="H101" s="148">
        <f t="shared" si="26"/>
        <v>42166</v>
      </c>
      <c r="I101" s="152">
        <v>42179</v>
      </c>
      <c r="J101" s="149">
        <f t="shared" si="28"/>
        <v>42187</v>
      </c>
      <c r="K101" s="91" t="s">
        <v>65</v>
      </c>
      <c r="L101" s="111">
        <f t="shared" si="25"/>
        <v>42208</v>
      </c>
      <c r="M101" s="129" t="s">
        <v>116</v>
      </c>
      <c r="N101" s="113">
        <f t="shared" si="32"/>
        <v>42453</v>
      </c>
      <c r="O101" s="114"/>
      <c r="P101" s="105" t="s">
        <v>130</v>
      </c>
      <c r="Q101" s="91"/>
      <c r="R101" s="91"/>
      <c r="S101" s="106"/>
      <c r="T101" s="91">
        <f t="shared" si="30"/>
        <v>1</v>
      </c>
      <c r="U101" s="91">
        <v>1</v>
      </c>
    </row>
    <row r="102" spans="1:21">
      <c r="A102" s="156">
        <f t="shared" si="27"/>
        <v>41</v>
      </c>
      <c r="B102" s="91" t="s">
        <v>207</v>
      </c>
      <c r="C102" s="105" t="s">
        <v>97</v>
      </c>
      <c r="D102" s="107" t="s">
        <v>98</v>
      </c>
      <c r="E102" s="126">
        <v>42111</v>
      </c>
      <c r="F102" s="126">
        <v>42116</v>
      </c>
      <c r="G102" s="155">
        <f t="shared" si="33"/>
        <v>42117</v>
      </c>
      <c r="H102" s="148">
        <f t="shared" si="26"/>
        <v>42166</v>
      </c>
      <c r="I102" s="152">
        <v>42179</v>
      </c>
      <c r="J102" s="149">
        <f t="shared" si="28"/>
        <v>42187</v>
      </c>
      <c r="K102" s="91" t="s">
        <v>65</v>
      </c>
      <c r="L102" s="111">
        <f t="shared" si="25"/>
        <v>42208</v>
      </c>
      <c r="M102" s="129" t="s">
        <v>116</v>
      </c>
      <c r="N102" s="113">
        <f t="shared" si="32"/>
        <v>42453</v>
      </c>
      <c r="O102" s="114"/>
      <c r="P102" s="91"/>
      <c r="Q102" s="91"/>
      <c r="R102" s="91"/>
      <c r="S102" s="106"/>
      <c r="T102" s="91">
        <f t="shared" si="30"/>
        <v>1</v>
      </c>
      <c r="U102" s="91">
        <v>1</v>
      </c>
    </row>
    <row r="103" spans="1:21">
      <c r="A103" s="156">
        <f t="shared" si="27"/>
        <v>42</v>
      </c>
      <c r="B103" s="91" t="s">
        <v>208</v>
      </c>
      <c r="C103" s="91" t="s">
        <v>81</v>
      </c>
      <c r="D103" s="130" t="s">
        <v>23</v>
      </c>
      <c r="E103" s="126">
        <v>42052</v>
      </c>
      <c r="F103" s="126">
        <v>42051</v>
      </c>
      <c r="G103" s="155">
        <f t="shared" si="33"/>
        <v>42122</v>
      </c>
      <c r="H103" s="148">
        <f t="shared" si="26"/>
        <v>42171</v>
      </c>
      <c r="I103" s="152">
        <v>42184</v>
      </c>
      <c r="J103" s="149">
        <f t="shared" si="28"/>
        <v>42192</v>
      </c>
      <c r="K103" s="91" t="s">
        <v>65</v>
      </c>
      <c r="L103" s="111">
        <f t="shared" si="25"/>
        <v>42213</v>
      </c>
      <c r="M103" s="129" t="s">
        <v>116</v>
      </c>
      <c r="N103" s="113">
        <f t="shared" si="32"/>
        <v>42458</v>
      </c>
      <c r="O103" s="114"/>
      <c r="P103" s="91"/>
      <c r="Q103" s="91"/>
      <c r="R103" s="91"/>
      <c r="S103" s="106"/>
      <c r="T103" s="91">
        <f t="shared" si="30"/>
        <v>1</v>
      </c>
      <c r="U103" s="91">
        <v>1</v>
      </c>
    </row>
    <row r="104" spans="1:21">
      <c r="A104" s="156">
        <f t="shared" si="27"/>
        <v>43</v>
      </c>
      <c r="B104" s="91" t="s">
        <v>209</v>
      </c>
      <c r="C104" s="91" t="s">
        <v>81</v>
      </c>
      <c r="D104" s="130" t="s">
        <v>23</v>
      </c>
      <c r="E104" s="126">
        <v>42052</v>
      </c>
      <c r="F104" s="126">
        <v>42051</v>
      </c>
      <c r="G104" s="155">
        <f t="shared" si="33"/>
        <v>42122</v>
      </c>
      <c r="H104" s="148">
        <f t="shared" si="26"/>
        <v>42171</v>
      </c>
      <c r="I104" s="152">
        <v>42184</v>
      </c>
      <c r="J104" s="149">
        <f t="shared" si="28"/>
        <v>42192</v>
      </c>
      <c r="K104" s="91" t="s">
        <v>65</v>
      </c>
      <c r="L104" s="111">
        <f t="shared" si="25"/>
        <v>42213</v>
      </c>
      <c r="M104" s="129" t="s">
        <v>116</v>
      </c>
      <c r="N104" s="113">
        <f t="shared" si="32"/>
        <v>42458</v>
      </c>
      <c r="O104" s="114"/>
      <c r="P104" s="91"/>
      <c r="Q104" s="91"/>
      <c r="R104" s="91"/>
      <c r="S104" s="106"/>
      <c r="T104" s="91">
        <f t="shared" si="30"/>
        <v>1</v>
      </c>
      <c r="U104" s="91">
        <v>1</v>
      </c>
    </row>
    <row r="105" spans="1:21">
      <c r="A105" s="156">
        <f t="shared" si="27"/>
        <v>44</v>
      </c>
      <c r="B105" s="91" t="s">
        <v>210</v>
      </c>
      <c r="C105" s="105" t="s">
        <v>97</v>
      </c>
      <c r="D105" s="130" t="s">
        <v>192</v>
      </c>
      <c r="E105" s="126">
        <v>42115</v>
      </c>
      <c r="F105" s="126">
        <v>42122</v>
      </c>
      <c r="G105" s="155">
        <f t="shared" si="33"/>
        <v>42124</v>
      </c>
      <c r="H105" s="148">
        <f t="shared" si="26"/>
        <v>42173</v>
      </c>
      <c r="I105" s="152">
        <v>42186</v>
      </c>
      <c r="J105" s="149">
        <f t="shared" si="28"/>
        <v>42194</v>
      </c>
      <c r="K105" s="91" t="s">
        <v>65</v>
      </c>
      <c r="L105" s="111">
        <f t="shared" si="25"/>
        <v>42215</v>
      </c>
      <c r="M105" s="129" t="s">
        <v>116</v>
      </c>
      <c r="N105" s="113">
        <f t="shared" si="32"/>
        <v>42461</v>
      </c>
      <c r="O105" s="114"/>
      <c r="P105" s="91"/>
      <c r="Q105" s="91"/>
      <c r="R105" s="91"/>
      <c r="S105" s="106"/>
      <c r="T105" s="91">
        <f t="shared" si="30"/>
        <v>1</v>
      </c>
      <c r="U105" s="91">
        <v>1</v>
      </c>
    </row>
    <row r="106" spans="1:21">
      <c r="A106" s="173">
        <f t="shared" ref="A106:A144" si="34">ROW(1:1)</f>
        <v>1</v>
      </c>
      <c r="B106" s="105" t="s">
        <v>211</v>
      </c>
      <c r="C106" s="105" t="s">
        <v>94</v>
      </c>
      <c r="D106" s="107" t="s">
        <v>25</v>
      </c>
      <c r="E106" s="108">
        <v>42052</v>
      </c>
      <c r="F106" s="155">
        <v>42165</v>
      </c>
      <c r="G106" s="155">
        <v>42165</v>
      </c>
      <c r="H106" s="149">
        <f t="shared" si="26"/>
        <v>42257</v>
      </c>
      <c r="I106" s="152">
        <v>42270</v>
      </c>
      <c r="J106" s="149">
        <f t="shared" si="28"/>
        <v>42278</v>
      </c>
      <c r="K106" s="105" t="s">
        <v>65</v>
      </c>
      <c r="L106" s="164">
        <f t="shared" si="25"/>
        <v>42299</v>
      </c>
      <c r="M106" s="174" t="s">
        <v>116</v>
      </c>
      <c r="N106" s="155">
        <f t="shared" ref="N106:N115" si="35">EDATE(I106,7)</f>
        <v>42483</v>
      </c>
      <c r="O106" s="162" t="s">
        <v>212</v>
      </c>
      <c r="P106" s="105"/>
      <c r="Q106" s="105"/>
      <c r="R106" s="105"/>
      <c r="S106" s="163"/>
      <c r="T106" s="91">
        <f t="shared" si="30"/>
        <v>1</v>
      </c>
      <c r="U106" s="91">
        <v>2</v>
      </c>
    </row>
    <row r="107" spans="1:21">
      <c r="A107" s="173">
        <f t="shared" si="34"/>
        <v>2</v>
      </c>
      <c r="B107" s="91" t="s">
        <v>213</v>
      </c>
      <c r="C107" s="105" t="s">
        <v>94</v>
      </c>
      <c r="D107" s="107" t="s">
        <v>25</v>
      </c>
      <c r="E107" s="126">
        <v>42149</v>
      </c>
      <c r="F107" s="155">
        <v>42165</v>
      </c>
      <c r="G107" s="155">
        <v>42166</v>
      </c>
      <c r="H107" s="148">
        <f t="shared" si="26"/>
        <v>42257</v>
      </c>
      <c r="I107" s="152">
        <v>42270</v>
      </c>
      <c r="J107" s="149">
        <f t="shared" si="28"/>
        <v>42278</v>
      </c>
      <c r="K107" s="91" t="s">
        <v>65</v>
      </c>
      <c r="L107" s="111">
        <f t="shared" si="25"/>
        <v>42299</v>
      </c>
      <c r="M107" s="129" t="s">
        <v>116</v>
      </c>
      <c r="N107" s="155">
        <f t="shared" si="35"/>
        <v>42483</v>
      </c>
      <c r="O107" s="114"/>
      <c r="P107" s="91" t="s">
        <v>214</v>
      </c>
      <c r="Q107" s="91"/>
      <c r="R107" s="91"/>
      <c r="S107" s="106"/>
      <c r="T107" s="91">
        <f t="shared" si="30"/>
        <v>1</v>
      </c>
      <c r="U107" s="91">
        <v>2</v>
      </c>
    </row>
    <row r="108" spans="1:21">
      <c r="A108" s="173">
        <f t="shared" si="34"/>
        <v>3</v>
      </c>
      <c r="B108" s="91" t="s">
        <v>215</v>
      </c>
      <c r="C108" s="105" t="s">
        <v>94</v>
      </c>
      <c r="D108" s="107" t="s">
        <v>24</v>
      </c>
      <c r="E108" s="126">
        <v>42149</v>
      </c>
      <c r="F108" s="175">
        <v>42165</v>
      </c>
      <c r="G108" s="155">
        <f>I108-62</f>
        <v>42208</v>
      </c>
      <c r="H108" s="148">
        <f t="shared" si="26"/>
        <v>42257</v>
      </c>
      <c r="I108" s="152">
        <v>42270</v>
      </c>
      <c r="J108" s="149">
        <f t="shared" si="28"/>
        <v>42278</v>
      </c>
      <c r="K108" s="91" t="s">
        <v>65</v>
      </c>
      <c r="L108" s="111">
        <f t="shared" si="25"/>
        <v>42299</v>
      </c>
      <c r="M108" s="129" t="s">
        <v>116</v>
      </c>
      <c r="N108" s="155">
        <f t="shared" si="35"/>
        <v>42483</v>
      </c>
      <c r="O108" s="114"/>
      <c r="P108" s="91" t="s">
        <v>75</v>
      </c>
      <c r="Q108" s="165"/>
      <c r="R108" s="91"/>
      <c r="S108" s="106"/>
      <c r="T108" s="91">
        <f t="shared" si="30"/>
        <v>1</v>
      </c>
      <c r="U108" s="91">
        <v>2</v>
      </c>
    </row>
    <row r="109" spans="1:21">
      <c r="A109" s="173">
        <f t="shared" si="34"/>
        <v>4</v>
      </c>
      <c r="B109" s="105" t="s">
        <v>216</v>
      </c>
      <c r="C109" s="105" t="s">
        <v>97</v>
      </c>
      <c r="D109" s="107" t="s">
        <v>98</v>
      </c>
      <c r="E109" s="108">
        <v>42107</v>
      </c>
      <c r="F109" s="176">
        <v>42172</v>
      </c>
      <c r="G109" s="155">
        <v>42177</v>
      </c>
      <c r="H109" s="149">
        <f t="shared" si="26"/>
        <v>42257</v>
      </c>
      <c r="I109" s="152">
        <v>42270</v>
      </c>
      <c r="J109" s="149">
        <f t="shared" si="28"/>
        <v>42278</v>
      </c>
      <c r="K109" s="105" t="s">
        <v>65</v>
      </c>
      <c r="L109" s="164">
        <f t="shared" si="25"/>
        <v>42299</v>
      </c>
      <c r="M109" s="129" t="s">
        <v>116</v>
      </c>
      <c r="N109" s="155">
        <f t="shared" si="35"/>
        <v>42483</v>
      </c>
      <c r="O109" s="162" t="s">
        <v>212</v>
      </c>
      <c r="P109" s="91" t="s">
        <v>75</v>
      </c>
      <c r="Q109" s="177"/>
      <c r="R109" s="105"/>
      <c r="S109" s="163"/>
      <c r="T109" s="91">
        <f t="shared" si="30"/>
        <v>1</v>
      </c>
      <c r="U109" s="91">
        <v>2</v>
      </c>
    </row>
    <row r="110" spans="1:21">
      <c r="A110" s="173">
        <f t="shared" si="34"/>
        <v>5</v>
      </c>
      <c r="B110" s="105" t="s">
        <v>217</v>
      </c>
      <c r="C110" s="105" t="s">
        <v>97</v>
      </c>
      <c r="D110" s="107" t="s">
        <v>98</v>
      </c>
      <c r="E110" s="108">
        <v>42111</v>
      </c>
      <c r="F110" s="176">
        <v>42172</v>
      </c>
      <c r="G110" s="155">
        <v>42172</v>
      </c>
      <c r="H110" s="149">
        <f t="shared" si="26"/>
        <v>42257</v>
      </c>
      <c r="I110" s="152">
        <v>42270</v>
      </c>
      <c r="J110" s="149">
        <f t="shared" si="28"/>
        <v>42278</v>
      </c>
      <c r="K110" s="105" t="s">
        <v>65</v>
      </c>
      <c r="L110" s="164">
        <f t="shared" si="25"/>
        <v>42299</v>
      </c>
      <c r="M110" s="129" t="s">
        <v>116</v>
      </c>
      <c r="N110" s="155">
        <f t="shared" si="35"/>
        <v>42483</v>
      </c>
      <c r="O110" s="162" t="s">
        <v>212</v>
      </c>
      <c r="P110" s="105" t="s">
        <v>130</v>
      </c>
      <c r="Q110" s="105"/>
      <c r="R110" s="105"/>
      <c r="S110" s="163"/>
      <c r="T110" s="91">
        <f t="shared" si="30"/>
        <v>1</v>
      </c>
      <c r="U110" s="91">
        <v>2</v>
      </c>
    </row>
    <row r="111" spans="1:21">
      <c r="A111" s="173">
        <f t="shared" si="34"/>
        <v>6</v>
      </c>
      <c r="B111" s="91" t="s">
        <v>218</v>
      </c>
      <c r="C111" s="105" t="s">
        <v>97</v>
      </c>
      <c r="D111" s="107" t="s">
        <v>98</v>
      </c>
      <c r="E111" s="126">
        <v>42173</v>
      </c>
      <c r="F111" s="126">
        <v>42177</v>
      </c>
      <c r="G111" s="155">
        <v>42178</v>
      </c>
      <c r="H111" s="148">
        <f t="shared" si="26"/>
        <v>42257</v>
      </c>
      <c r="I111" s="152">
        <v>42270</v>
      </c>
      <c r="J111" s="149">
        <f t="shared" si="28"/>
        <v>42278</v>
      </c>
      <c r="K111" s="91" t="s">
        <v>65</v>
      </c>
      <c r="L111" s="111">
        <f t="shared" si="25"/>
        <v>42299</v>
      </c>
      <c r="M111" s="129" t="s">
        <v>116</v>
      </c>
      <c r="N111" s="155">
        <f t="shared" si="35"/>
        <v>42483</v>
      </c>
      <c r="O111" s="114"/>
      <c r="P111" s="91" t="s">
        <v>75</v>
      </c>
      <c r="Q111" s="91"/>
      <c r="R111" s="91"/>
      <c r="S111" s="106"/>
      <c r="T111" s="91">
        <f t="shared" si="30"/>
        <v>1</v>
      </c>
      <c r="U111" s="91">
        <v>2</v>
      </c>
    </row>
    <row r="112" spans="1:21">
      <c r="A112" s="173">
        <f t="shared" si="34"/>
        <v>7</v>
      </c>
      <c r="B112" s="91" t="s">
        <v>219</v>
      </c>
      <c r="C112" s="91" t="s">
        <v>73</v>
      </c>
      <c r="D112" s="130" t="s">
        <v>74</v>
      </c>
      <c r="E112" s="126">
        <v>42160</v>
      </c>
      <c r="F112" s="126">
        <v>42177</v>
      </c>
      <c r="G112" s="155">
        <v>42182</v>
      </c>
      <c r="H112" s="148">
        <f t="shared" si="26"/>
        <v>42270</v>
      </c>
      <c r="I112" s="152">
        <v>42283</v>
      </c>
      <c r="J112" s="149">
        <f t="shared" si="28"/>
        <v>42291</v>
      </c>
      <c r="K112" s="91" t="s">
        <v>65</v>
      </c>
      <c r="L112" s="111">
        <f t="shared" si="25"/>
        <v>42312</v>
      </c>
      <c r="M112" s="129" t="s">
        <v>116</v>
      </c>
      <c r="N112" s="155">
        <f t="shared" si="35"/>
        <v>42496</v>
      </c>
      <c r="O112" s="114"/>
      <c r="P112" s="91"/>
      <c r="Q112" s="91"/>
      <c r="R112" s="91"/>
      <c r="S112" s="106"/>
      <c r="T112" s="91">
        <f t="shared" si="30"/>
        <v>1</v>
      </c>
      <c r="U112" s="91">
        <v>2</v>
      </c>
    </row>
    <row r="113" spans="1:21">
      <c r="A113" s="173">
        <f t="shared" si="34"/>
        <v>8</v>
      </c>
      <c r="B113" s="91" t="s">
        <v>220</v>
      </c>
      <c r="C113" s="91" t="s">
        <v>73</v>
      </c>
      <c r="D113" s="130" t="s">
        <v>221</v>
      </c>
      <c r="E113" s="126">
        <v>42160</v>
      </c>
      <c r="F113" s="126">
        <v>42177</v>
      </c>
      <c r="G113" s="155">
        <v>42182</v>
      </c>
      <c r="H113" s="148">
        <f t="shared" si="26"/>
        <v>42270</v>
      </c>
      <c r="I113" s="152">
        <v>42283</v>
      </c>
      <c r="J113" s="149">
        <f t="shared" si="28"/>
        <v>42291</v>
      </c>
      <c r="K113" s="91" t="s">
        <v>65</v>
      </c>
      <c r="L113" s="111">
        <f t="shared" si="25"/>
        <v>42312</v>
      </c>
      <c r="M113" s="129" t="s">
        <v>116</v>
      </c>
      <c r="N113" s="155">
        <f t="shared" si="35"/>
        <v>42496</v>
      </c>
      <c r="O113" s="114"/>
      <c r="P113" s="91"/>
      <c r="Q113" s="91"/>
      <c r="R113" s="91"/>
      <c r="S113" s="106"/>
      <c r="T113" s="91">
        <f t="shared" si="30"/>
        <v>1</v>
      </c>
      <c r="U113" s="91">
        <v>2</v>
      </c>
    </row>
    <row r="114" spans="1:21">
      <c r="A114" s="173">
        <f t="shared" si="34"/>
        <v>9</v>
      </c>
      <c r="B114" s="91" t="s">
        <v>222</v>
      </c>
      <c r="C114" s="105" t="s">
        <v>114</v>
      </c>
      <c r="D114" s="107" t="s">
        <v>38</v>
      </c>
      <c r="E114" s="126">
        <v>42171</v>
      </c>
      <c r="F114" s="126">
        <v>42193</v>
      </c>
      <c r="G114" s="155">
        <v>42195</v>
      </c>
      <c r="H114" s="148">
        <f t="shared" si="26"/>
        <v>42271</v>
      </c>
      <c r="I114" s="152">
        <v>42284</v>
      </c>
      <c r="J114" s="149">
        <f t="shared" si="28"/>
        <v>42292</v>
      </c>
      <c r="K114" s="91" t="s">
        <v>65</v>
      </c>
      <c r="L114" s="111">
        <f t="shared" si="25"/>
        <v>42313</v>
      </c>
      <c r="M114" s="129" t="s">
        <v>116</v>
      </c>
      <c r="N114" s="155">
        <f t="shared" si="35"/>
        <v>42497</v>
      </c>
      <c r="O114" s="114"/>
      <c r="P114" s="91"/>
      <c r="Q114" s="91"/>
      <c r="R114" s="91"/>
      <c r="S114" s="106"/>
      <c r="T114" s="91">
        <f t="shared" si="30"/>
        <v>1</v>
      </c>
      <c r="U114" s="91">
        <v>2</v>
      </c>
    </row>
    <row r="115" spans="1:21">
      <c r="A115" s="173">
        <f t="shared" si="34"/>
        <v>10</v>
      </c>
      <c r="B115" s="91" t="s">
        <v>223</v>
      </c>
      <c r="C115" s="105" t="s">
        <v>114</v>
      </c>
      <c r="D115" s="107" t="s">
        <v>38</v>
      </c>
      <c r="E115" s="126">
        <v>42173</v>
      </c>
      <c r="F115" s="126">
        <v>42193</v>
      </c>
      <c r="G115" s="155">
        <v>42194</v>
      </c>
      <c r="H115" s="148">
        <f t="shared" si="26"/>
        <v>42271</v>
      </c>
      <c r="I115" s="152">
        <v>42284</v>
      </c>
      <c r="J115" s="149">
        <f t="shared" si="28"/>
        <v>42292</v>
      </c>
      <c r="K115" s="91" t="s">
        <v>65</v>
      </c>
      <c r="L115" s="111">
        <f t="shared" si="25"/>
        <v>42313</v>
      </c>
      <c r="M115" s="129" t="s">
        <v>116</v>
      </c>
      <c r="N115" s="155">
        <f t="shared" si="35"/>
        <v>42497</v>
      </c>
      <c r="O115" s="114"/>
      <c r="P115" s="91"/>
      <c r="Q115" s="91"/>
      <c r="R115" s="91"/>
      <c r="S115" s="106"/>
      <c r="T115" s="91">
        <f t="shared" si="30"/>
        <v>1</v>
      </c>
      <c r="U115" s="91">
        <v>2</v>
      </c>
    </row>
    <row r="116" spans="1:21">
      <c r="A116" s="173">
        <f t="shared" si="34"/>
        <v>11</v>
      </c>
      <c r="B116" s="133" t="s">
        <v>224</v>
      </c>
      <c r="C116" s="133" t="s">
        <v>79</v>
      </c>
      <c r="D116" s="178" t="s">
        <v>124</v>
      </c>
      <c r="E116" s="135">
        <v>42065</v>
      </c>
      <c r="F116" s="135">
        <v>42116</v>
      </c>
      <c r="G116" s="157">
        <v>42119</v>
      </c>
      <c r="H116" s="158">
        <f t="shared" si="26"/>
        <v>42271</v>
      </c>
      <c r="I116" s="159">
        <v>42284</v>
      </c>
      <c r="J116" s="158">
        <f t="shared" si="28"/>
        <v>42292</v>
      </c>
      <c r="K116" s="133" t="s">
        <v>102</v>
      </c>
      <c r="L116" s="138">
        <f t="shared" si="25"/>
        <v>42313</v>
      </c>
      <c r="M116" s="139"/>
      <c r="N116" s="140">
        <f>EDATE(I116,12)</f>
        <v>42650</v>
      </c>
      <c r="O116" s="141" t="s">
        <v>225</v>
      </c>
      <c r="P116" s="179" t="s">
        <v>75</v>
      </c>
      <c r="Q116" s="179"/>
      <c r="R116" s="133"/>
      <c r="S116" s="142"/>
      <c r="T116" s="91">
        <f t="shared" si="30"/>
        <v>1</v>
      </c>
      <c r="U116" s="91">
        <v>2</v>
      </c>
    </row>
    <row r="117" spans="1:21">
      <c r="A117" s="173">
        <f t="shared" si="34"/>
        <v>12</v>
      </c>
      <c r="B117" s="91" t="s">
        <v>226</v>
      </c>
      <c r="C117" s="105" t="s">
        <v>97</v>
      </c>
      <c r="D117" s="107" t="s">
        <v>98</v>
      </c>
      <c r="E117" s="126">
        <v>42191</v>
      </c>
      <c r="F117" s="126">
        <v>42195</v>
      </c>
      <c r="G117" s="155">
        <v>42199</v>
      </c>
      <c r="H117" s="148">
        <f t="shared" si="26"/>
        <v>42285</v>
      </c>
      <c r="I117" s="152">
        <v>42298</v>
      </c>
      <c r="J117" s="149">
        <f t="shared" si="28"/>
        <v>42306</v>
      </c>
      <c r="K117" s="91" t="s">
        <v>65</v>
      </c>
      <c r="L117" s="111">
        <f t="shared" si="25"/>
        <v>42327</v>
      </c>
      <c r="M117" s="129" t="s">
        <v>116</v>
      </c>
      <c r="N117" s="113">
        <f t="shared" ref="N117:N118" si="36">EDATE(I117,7)</f>
        <v>42511</v>
      </c>
      <c r="O117" s="114"/>
      <c r="P117" s="91" t="s">
        <v>227</v>
      </c>
      <c r="Q117" s="91"/>
      <c r="R117" s="91"/>
      <c r="S117" s="106"/>
      <c r="T117" s="91">
        <f t="shared" si="30"/>
        <v>1</v>
      </c>
      <c r="U117" s="91">
        <v>2</v>
      </c>
    </row>
    <row r="118" spans="1:21">
      <c r="A118" s="173">
        <f t="shared" si="34"/>
        <v>13</v>
      </c>
      <c r="B118" s="91" t="s">
        <v>228</v>
      </c>
      <c r="C118" s="105" t="s">
        <v>97</v>
      </c>
      <c r="D118" s="107" t="s">
        <v>98</v>
      </c>
      <c r="E118" s="126">
        <v>42191</v>
      </c>
      <c r="F118" s="126">
        <v>42195</v>
      </c>
      <c r="G118" s="155">
        <v>42199</v>
      </c>
      <c r="H118" s="148">
        <f t="shared" si="26"/>
        <v>42285</v>
      </c>
      <c r="I118" s="152">
        <v>42298</v>
      </c>
      <c r="J118" s="149">
        <f t="shared" si="28"/>
        <v>42306</v>
      </c>
      <c r="K118" s="91" t="s">
        <v>65</v>
      </c>
      <c r="L118" s="111">
        <f t="shared" si="25"/>
        <v>42327</v>
      </c>
      <c r="M118" s="129" t="s">
        <v>116</v>
      </c>
      <c r="N118" s="113">
        <f t="shared" si="36"/>
        <v>42511</v>
      </c>
      <c r="O118" s="114"/>
      <c r="P118" s="91" t="s">
        <v>227</v>
      </c>
      <c r="Q118" s="91"/>
      <c r="R118" s="91"/>
      <c r="S118" s="106"/>
      <c r="T118" s="91">
        <f t="shared" si="30"/>
        <v>1</v>
      </c>
      <c r="U118" s="91">
        <v>2</v>
      </c>
    </row>
    <row r="119" spans="1:21">
      <c r="A119" s="173">
        <f t="shared" si="34"/>
        <v>14</v>
      </c>
      <c r="B119" s="91" t="s">
        <v>229</v>
      </c>
      <c r="C119" s="105" t="s">
        <v>114</v>
      </c>
      <c r="D119" s="107" t="s">
        <v>38</v>
      </c>
      <c r="E119" s="126">
        <v>42171</v>
      </c>
      <c r="F119" s="126">
        <v>42193</v>
      </c>
      <c r="G119" s="155">
        <v>42194</v>
      </c>
      <c r="H119" s="148">
        <f t="shared" si="26"/>
        <v>42306</v>
      </c>
      <c r="I119" s="152">
        <v>42319</v>
      </c>
      <c r="J119" s="149">
        <f t="shared" si="28"/>
        <v>42327</v>
      </c>
      <c r="K119" s="91" t="s">
        <v>65</v>
      </c>
      <c r="L119" s="111">
        <f t="shared" si="25"/>
        <v>42348</v>
      </c>
      <c r="M119" s="129" t="s">
        <v>116</v>
      </c>
      <c r="N119" s="113">
        <f t="shared" ref="N119:N131" si="37">EDATE(I119,10)</f>
        <v>42624</v>
      </c>
      <c r="O119" s="114"/>
      <c r="P119" s="177" t="s">
        <v>87</v>
      </c>
      <c r="Q119" s="165"/>
      <c r="R119" s="91"/>
      <c r="S119" s="106"/>
      <c r="T119" s="91">
        <f t="shared" si="30"/>
        <v>1</v>
      </c>
      <c r="U119" s="91">
        <v>2</v>
      </c>
    </row>
    <row r="120" spans="1:21">
      <c r="A120" s="173">
        <f t="shared" si="34"/>
        <v>15</v>
      </c>
      <c r="B120" s="91" t="s">
        <v>230</v>
      </c>
      <c r="C120" s="105" t="s">
        <v>114</v>
      </c>
      <c r="D120" s="107" t="s">
        <v>38</v>
      </c>
      <c r="E120" s="126">
        <v>42172</v>
      </c>
      <c r="F120" s="126">
        <v>42193</v>
      </c>
      <c r="G120" s="155">
        <v>42195</v>
      </c>
      <c r="H120" s="148">
        <f t="shared" si="26"/>
        <v>42306</v>
      </c>
      <c r="I120" s="152">
        <v>42319</v>
      </c>
      <c r="J120" s="149">
        <f t="shared" si="28"/>
        <v>42327</v>
      </c>
      <c r="K120" s="91" t="s">
        <v>65</v>
      </c>
      <c r="L120" s="111">
        <f t="shared" ref="L120:L183" si="38">I120+29</f>
        <v>42348</v>
      </c>
      <c r="M120" s="129" t="s">
        <v>116</v>
      </c>
      <c r="N120" s="113">
        <f t="shared" si="37"/>
        <v>42624</v>
      </c>
      <c r="O120" s="114"/>
      <c r="P120" s="91"/>
      <c r="Q120" s="91"/>
      <c r="R120" s="105"/>
      <c r="S120" s="106"/>
      <c r="T120" s="91">
        <f t="shared" si="30"/>
        <v>1</v>
      </c>
      <c r="U120" s="91">
        <v>2</v>
      </c>
    </row>
    <row r="121" spans="1:21">
      <c r="A121" s="173">
        <f t="shared" si="34"/>
        <v>16</v>
      </c>
      <c r="B121" s="91" t="s">
        <v>231</v>
      </c>
      <c r="C121" s="91" t="s">
        <v>73</v>
      </c>
      <c r="D121" s="130" t="s">
        <v>74</v>
      </c>
      <c r="E121" s="126">
        <v>42180</v>
      </c>
      <c r="F121" s="155">
        <v>42254</v>
      </c>
      <c r="G121" s="155">
        <v>42255</v>
      </c>
      <c r="H121" s="148">
        <f t="shared" si="26"/>
        <v>42312</v>
      </c>
      <c r="I121" s="152">
        <v>42325</v>
      </c>
      <c r="J121" s="149">
        <f t="shared" si="28"/>
        <v>42333</v>
      </c>
      <c r="K121" s="91" t="s">
        <v>65</v>
      </c>
      <c r="L121" s="111">
        <f t="shared" si="38"/>
        <v>42354</v>
      </c>
      <c r="M121" s="129" t="s">
        <v>116</v>
      </c>
      <c r="N121" s="113">
        <f t="shared" si="37"/>
        <v>42630</v>
      </c>
      <c r="O121" s="114"/>
      <c r="P121" s="91"/>
      <c r="Q121" s="91"/>
      <c r="R121" s="105"/>
      <c r="S121" s="106"/>
      <c r="T121" s="91">
        <f t="shared" si="30"/>
        <v>1</v>
      </c>
      <c r="U121" s="91">
        <v>2</v>
      </c>
    </row>
    <row r="122" spans="1:21">
      <c r="A122" s="173">
        <f t="shared" si="34"/>
        <v>17</v>
      </c>
      <c r="B122" s="91" t="s">
        <v>232</v>
      </c>
      <c r="C122" s="91" t="s">
        <v>94</v>
      </c>
      <c r="D122" s="130" t="s">
        <v>25</v>
      </c>
      <c r="E122" s="126">
        <v>42254</v>
      </c>
      <c r="F122" s="155">
        <v>42263</v>
      </c>
      <c r="G122" s="155">
        <v>42263</v>
      </c>
      <c r="H122" s="148">
        <f t="shared" ref="H122:H185" si="39">I122-13</f>
        <v>42313</v>
      </c>
      <c r="I122" s="152">
        <v>42326</v>
      </c>
      <c r="J122" s="149">
        <f t="shared" si="28"/>
        <v>42334</v>
      </c>
      <c r="K122" s="91" t="s">
        <v>65</v>
      </c>
      <c r="L122" s="111">
        <f t="shared" si="38"/>
        <v>42355</v>
      </c>
      <c r="M122" s="129" t="s">
        <v>116</v>
      </c>
      <c r="N122" s="113">
        <f t="shared" si="37"/>
        <v>42631</v>
      </c>
      <c r="O122" s="114"/>
      <c r="P122" s="91"/>
      <c r="Q122" s="91"/>
      <c r="R122" s="105"/>
      <c r="S122" s="106"/>
      <c r="T122" s="91">
        <f t="shared" si="30"/>
        <v>1</v>
      </c>
      <c r="U122" s="91">
        <v>2</v>
      </c>
    </row>
    <row r="123" spans="1:21">
      <c r="A123" s="173">
        <f t="shared" si="34"/>
        <v>18</v>
      </c>
      <c r="B123" s="91" t="s">
        <v>233</v>
      </c>
      <c r="C123" s="91" t="s">
        <v>94</v>
      </c>
      <c r="D123" s="130" t="s">
        <v>24</v>
      </c>
      <c r="E123" s="126">
        <v>42254</v>
      </c>
      <c r="F123" s="175">
        <v>42263</v>
      </c>
      <c r="G123" s="155">
        <v>42263</v>
      </c>
      <c r="H123" s="148">
        <f t="shared" si="39"/>
        <v>42313</v>
      </c>
      <c r="I123" s="152">
        <v>42326</v>
      </c>
      <c r="J123" s="149">
        <f t="shared" si="28"/>
        <v>42334</v>
      </c>
      <c r="K123" s="91" t="s">
        <v>65</v>
      </c>
      <c r="L123" s="111">
        <f t="shared" si="38"/>
        <v>42355</v>
      </c>
      <c r="M123" s="129" t="s">
        <v>116</v>
      </c>
      <c r="N123" s="113">
        <f t="shared" si="37"/>
        <v>42631</v>
      </c>
      <c r="O123" s="114"/>
      <c r="P123" s="91"/>
      <c r="Q123" s="91"/>
      <c r="R123" s="177"/>
      <c r="S123" s="106"/>
      <c r="T123" s="91">
        <f t="shared" si="30"/>
        <v>1</v>
      </c>
      <c r="U123" s="91">
        <v>2</v>
      </c>
    </row>
    <row r="124" spans="1:21">
      <c r="A124" s="173">
        <f t="shared" si="34"/>
        <v>19</v>
      </c>
      <c r="B124" s="91" t="s">
        <v>234</v>
      </c>
      <c r="C124" s="91" t="s">
        <v>94</v>
      </c>
      <c r="D124" s="130" t="s">
        <v>24</v>
      </c>
      <c r="E124" s="126">
        <v>42255</v>
      </c>
      <c r="F124" s="175">
        <v>42263</v>
      </c>
      <c r="G124" s="155">
        <v>42265</v>
      </c>
      <c r="H124" s="148">
        <f t="shared" si="39"/>
        <v>42313</v>
      </c>
      <c r="I124" s="152">
        <v>42326</v>
      </c>
      <c r="J124" s="149">
        <f t="shared" si="28"/>
        <v>42334</v>
      </c>
      <c r="K124" s="91" t="s">
        <v>65</v>
      </c>
      <c r="L124" s="111">
        <f t="shared" si="38"/>
        <v>42355</v>
      </c>
      <c r="M124" s="129" t="s">
        <v>116</v>
      </c>
      <c r="N124" s="113">
        <f t="shared" si="37"/>
        <v>42631</v>
      </c>
      <c r="O124" s="114"/>
      <c r="P124" s="177" t="s">
        <v>87</v>
      </c>
      <c r="Q124" s="177"/>
      <c r="R124" s="91"/>
      <c r="S124" s="106"/>
      <c r="T124" s="91">
        <f t="shared" si="30"/>
        <v>1</v>
      </c>
      <c r="U124" s="91">
        <v>2</v>
      </c>
    </row>
    <row r="125" spans="1:21">
      <c r="A125" s="173">
        <f t="shared" si="34"/>
        <v>20</v>
      </c>
      <c r="B125" s="165" t="s">
        <v>235</v>
      </c>
      <c r="C125" s="177" t="s">
        <v>97</v>
      </c>
      <c r="D125" s="180" t="s">
        <v>98</v>
      </c>
      <c r="E125" s="113">
        <v>42254</v>
      </c>
      <c r="F125" s="155">
        <v>42263</v>
      </c>
      <c r="G125" s="155">
        <v>42263</v>
      </c>
      <c r="H125" s="148">
        <f t="shared" si="39"/>
        <v>42313</v>
      </c>
      <c r="I125" s="152">
        <v>42326</v>
      </c>
      <c r="J125" s="149">
        <f t="shared" si="28"/>
        <v>42334</v>
      </c>
      <c r="K125" s="165" t="s">
        <v>65</v>
      </c>
      <c r="L125" s="111">
        <f t="shared" si="38"/>
        <v>42355</v>
      </c>
      <c r="M125" s="129" t="s">
        <v>116</v>
      </c>
      <c r="N125" s="113">
        <f t="shared" si="37"/>
        <v>42631</v>
      </c>
      <c r="O125" s="181"/>
      <c r="P125" s="177" t="s">
        <v>75</v>
      </c>
      <c r="Q125" s="177"/>
      <c r="R125" s="177"/>
      <c r="S125" s="182"/>
      <c r="T125" s="91">
        <f t="shared" si="30"/>
        <v>1</v>
      </c>
      <c r="U125" s="91">
        <v>2</v>
      </c>
    </row>
    <row r="126" spans="1:21">
      <c r="A126" s="173">
        <f t="shared" si="34"/>
        <v>21</v>
      </c>
      <c r="B126" s="91" t="s">
        <v>236</v>
      </c>
      <c r="C126" s="105" t="s">
        <v>97</v>
      </c>
      <c r="D126" s="107" t="s">
        <v>98</v>
      </c>
      <c r="E126" s="126">
        <v>42255</v>
      </c>
      <c r="F126" s="175">
        <v>42263</v>
      </c>
      <c r="G126" s="155">
        <v>42263</v>
      </c>
      <c r="H126" s="148">
        <f t="shared" si="39"/>
        <v>42313</v>
      </c>
      <c r="I126" s="152">
        <v>42326</v>
      </c>
      <c r="J126" s="149">
        <f t="shared" ref="J126:J189" si="40">I126+8</f>
        <v>42334</v>
      </c>
      <c r="K126" s="91" t="s">
        <v>65</v>
      </c>
      <c r="L126" s="111">
        <f t="shared" si="38"/>
        <v>42355</v>
      </c>
      <c r="M126" s="129" t="s">
        <v>116</v>
      </c>
      <c r="N126" s="113">
        <f t="shared" si="37"/>
        <v>42631</v>
      </c>
      <c r="O126" s="114"/>
      <c r="P126" s="91" t="s">
        <v>87</v>
      </c>
      <c r="Q126" s="91"/>
      <c r="R126" s="91"/>
      <c r="S126" s="106"/>
      <c r="T126" s="91">
        <f t="shared" si="30"/>
        <v>1</v>
      </c>
      <c r="U126" s="91">
        <v>2</v>
      </c>
    </row>
    <row r="127" spans="1:21">
      <c r="A127" s="173">
        <f t="shared" si="34"/>
        <v>22</v>
      </c>
      <c r="B127" s="95" t="s">
        <v>237</v>
      </c>
      <c r="C127" s="97" t="s">
        <v>97</v>
      </c>
      <c r="D127" s="96" t="s">
        <v>98</v>
      </c>
      <c r="E127" s="144">
        <v>42257</v>
      </c>
      <c r="F127" s="166">
        <v>42263</v>
      </c>
      <c r="G127" s="166">
        <v>42263</v>
      </c>
      <c r="H127" s="167">
        <f t="shared" si="39"/>
        <v>42313</v>
      </c>
      <c r="I127" s="168">
        <v>42326</v>
      </c>
      <c r="J127" s="169">
        <f t="shared" si="40"/>
        <v>42334</v>
      </c>
      <c r="K127" s="91" t="s">
        <v>65</v>
      </c>
      <c r="L127" s="101">
        <f t="shared" si="38"/>
        <v>42355</v>
      </c>
      <c r="M127" s="132" t="s">
        <v>116</v>
      </c>
      <c r="N127" s="103">
        <f t="shared" si="37"/>
        <v>42631</v>
      </c>
      <c r="O127" s="104"/>
      <c r="P127" s="91" t="s">
        <v>67</v>
      </c>
      <c r="Q127" s="91"/>
      <c r="R127" s="91"/>
      <c r="S127" s="106"/>
      <c r="T127" s="91">
        <f t="shared" si="30"/>
        <v>1</v>
      </c>
      <c r="U127" s="91">
        <v>2</v>
      </c>
    </row>
    <row r="128" spans="1:21">
      <c r="A128" s="173">
        <f t="shared" si="34"/>
        <v>23</v>
      </c>
      <c r="B128" s="91" t="s">
        <v>238</v>
      </c>
      <c r="C128" s="91" t="s">
        <v>81</v>
      </c>
      <c r="D128" s="130" t="s">
        <v>23</v>
      </c>
      <c r="E128" s="126">
        <v>42180</v>
      </c>
      <c r="F128" s="126">
        <v>42261</v>
      </c>
      <c r="G128" s="155">
        <v>42264</v>
      </c>
      <c r="H128" s="148">
        <f t="shared" si="39"/>
        <v>42325</v>
      </c>
      <c r="I128" s="152">
        <v>42338</v>
      </c>
      <c r="J128" s="149">
        <f t="shared" si="40"/>
        <v>42346</v>
      </c>
      <c r="K128" s="91" t="s">
        <v>65</v>
      </c>
      <c r="L128" s="111">
        <f t="shared" si="38"/>
        <v>42367</v>
      </c>
      <c r="M128" s="129" t="s">
        <v>116</v>
      </c>
      <c r="N128" s="113">
        <f t="shared" si="37"/>
        <v>42643</v>
      </c>
      <c r="O128" s="114"/>
      <c r="P128" s="91"/>
      <c r="Q128" s="91"/>
      <c r="R128" s="91"/>
      <c r="S128" s="106"/>
      <c r="T128" s="91">
        <f t="shared" si="30"/>
        <v>1</v>
      </c>
      <c r="U128" s="91">
        <v>2</v>
      </c>
    </row>
    <row r="129" spans="1:21">
      <c r="A129" s="173">
        <f t="shared" si="34"/>
        <v>24</v>
      </c>
      <c r="B129" s="91" t="s">
        <v>239</v>
      </c>
      <c r="C129" s="91" t="s">
        <v>81</v>
      </c>
      <c r="D129" s="130" t="s">
        <v>23</v>
      </c>
      <c r="E129" s="126">
        <v>42180</v>
      </c>
      <c r="F129" s="126">
        <v>42261</v>
      </c>
      <c r="G129" s="155">
        <v>42264</v>
      </c>
      <c r="H129" s="148">
        <f t="shared" si="39"/>
        <v>42325</v>
      </c>
      <c r="I129" s="152">
        <v>42338</v>
      </c>
      <c r="J129" s="149">
        <f t="shared" si="40"/>
        <v>42346</v>
      </c>
      <c r="K129" s="91" t="s">
        <v>65</v>
      </c>
      <c r="L129" s="111">
        <f t="shared" si="38"/>
        <v>42367</v>
      </c>
      <c r="M129" s="129" t="s">
        <v>116</v>
      </c>
      <c r="N129" s="113">
        <f t="shared" si="37"/>
        <v>42643</v>
      </c>
      <c r="O129" s="114"/>
      <c r="P129" s="91"/>
      <c r="Q129" s="91"/>
      <c r="R129" s="91"/>
      <c r="S129" s="106"/>
      <c r="T129" s="91">
        <f t="shared" si="30"/>
        <v>1</v>
      </c>
      <c r="U129" s="91">
        <v>2</v>
      </c>
    </row>
    <row r="130" spans="1:21">
      <c r="A130" s="173">
        <f t="shared" si="34"/>
        <v>25</v>
      </c>
      <c r="B130" s="91" t="s">
        <v>240</v>
      </c>
      <c r="C130" s="91" t="s">
        <v>94</v>
      </c>
      <c r="D130" s="130" t="s">
        <v>24</v>
      </c>
      <c r="E130" s="126">
        <v>42265</v>
      </c>
      <c r="F130" s="126">
        <v>42276</v>
      </c>
      <c r="G130" s="155">
        <f t="shared" ref="G130:G144" si="41">I130-62</f>
        <v>42278</v>
      </c>
      <c r="H130" s="148">
        <f t="shared" si="39"/>
        <v>42327</v>
      </c>
      <c r="I130" s="110">
        <v>42340</v>
      </c>
      <c r="J130" s="149">
        <f t="shared" si="40"/>
        <v>42348</v>
      </c>
      <c r="K130" s="91" t="s">
        <v>65</v>
      </c>
      <c r="L130" s="111">
        <f t="shared" si="38"/>
        <v>42369</v>
      </c>
      <c r="M130" s="129" t="s">
        <v>116</v>
      </c>
      <c r="N130" s="113">
        <f t="shared" si="37"/>
        <v>42645</v>
      </c>
      <c r="O130" s="114"/>
      <c r="P130" s="91" t="s">
        <v>95</v>
      </c>
      <c r="Q130" s="91"/>
      <c r="R130" s="91"/>
      <c r="S130" s="106"/>
      <c r="T130" s="91">
        <f t="shared" ref="T130:T193" si="42">IF(I130&gt;Q130,1,0)</f>
        <v>1</v>
      </c>
      <c r="U130" s="91">
        <v>2</v>
      </c>
    </row>
    <row r="131" spans="1:21">
      <c r="A131" s="173">
        <f t="shared" si="34"/>
        <v>26</v>
      </c>
      <c r="B131" s="91" t="s">
        <v>241</v>
      </c>
      <c r="C131" s="91" t="s">
        <v>94</v>
      </c>
      <c r="D131" s="130" t="s">
        <v>25</v>
      </c>
      <c r="E131" s="126">
        <v>42268</v>
      </c>
      <c r="F131" s="126">
        <v>42276</v>
      </c>
      <c r="G131" s="155">
        <f t="shared" si="41"/>
        <v>42278</v>
      </c>
      <c r="H131" s="148">
        <f t="shared" si="39"/>
        <v>42327</v>
      </c>
      <c r="I131" s="110">
        <v>42340</v>
      </c>
      <c r="J131" s="149">
        <f t="shared" si="40"/>
        <v>42348</v>
      </c>
      <c r="K131" s="91" t="s">
        <v>65</v>
      </c>
      <c r="L131" s="111">
        <f t="shared" si="38"/>
        <v>42369</v>
      </c>
      <c r="M131" s="129" t="s">
        <v>116</v>
      </c>
      <c r="N131" s="113">
        <f t="shared" si="37"/>
        <v>42645</v>
      </c>
      <c r="O131" s="114"/>
      <c r="P131" s="165" t="s">
        <v>95</v>
      </c>
      <c r="Q131" s="165"/>
      <c r="R131" s="91"/>
      <c r="S131" s="106"/>
      <c r="T131" s="91">
        <f t="shared" si="42"/>
        <v>1</v>
      </c>
      <c r="U131" s="91">
        <v>2</v>
      </c>
    </row>
    <row r="132" spans="1:21">
      <c r="A132" s="173">
        <f t="shared" si="34"/>
        <v>27</v>
      </c>
      <c r="B132" s="115" t="s">
        <v>242</v>
      </c>
      <c r="C132" s="115" t="s">
        <v>79</v>
      </c>
      <c r="D132" s="116" t="s">
        <v>124</v>
      </c>
      <c r="E132" s="117">
        <v>42177</v>
      </c>
      <c r="F132" s="122">
        <v>42250</v>
      </c>
      <c r="G132" s="122">
        <v>42250</v>
      </c>
      <c r="H132" s="150">
        <f t="shared" si="39"/>
        <v>42334</v>
      </c>
      <c r="I132" s="153">
        <v>42347</v>
      </c>
      <c r="J132" s="150">
        <f t="shared" si="40"/>
        <v>42355</v>
      </c>
      <c r="K132" s="115" t="s">
        <v>102</v>
      </c>
      <c r="L132" s="120">
        <f t="shared" si="38"/>
        <v>42376</v>
      </c>
      <c r="M132" s="151" t="s">
        <v>116</v>
      </c>
      <c r="N132" s="122">
        <f>EDATE(I132,12)</f>
        <v>42713</v>
      </c>
      <c r="O132" s="123"/>
      <c r="P132" s="115" t="s">
        <v>87</v>
      </c>
      <c r="Q132" s="115"/>
      <c r="R132" s="115"/>
      <c r="S132" s="124"/>
      <c r="T132" s="91">
        <f t="shared" si="42"/>
        <v>1</v>
      </c>
      <c r="U132" s="91">
        <v>2</v>
      </c>
    </row>
    <row r="133" spans="1:21">
      <c r="A133" s="173">
        <f t="shared" si="34"/>
        <v>28</v>
      </c>
      <c r="B133" s="91" t="s">
        <v>243</v>
      </c>
      <c r="C133" s="105" t="s">
        <v>97</v>
      </c>
      <c r="D133" s="107" t="s">
        <v>98</v>
      </c>
      <c r="E133" s="126">
        <v>42272</v>
      </c>
      <c r="F133" s="126">
        <v>42254</v>
      </c>
      <c r="G133" s="155">
        <f t="shared" si="41"/>
        <v>42285</v>
      </c>
      <c r="H133" s="148">
        <f t="shared" si="39"/>
        <v>42334</v>
      </c>
      <c r="I133" s="152">
        <v>42347</v>
      </c>
      <c r="J133" s="149">
        <f t="shared" si="40"/>
        <v>42355</v>
      </c>
      <c r="K133" s="91" t="s">
        <v>65</v>
      </c>
      <c r="L133" s="111">
        <f t="shared" si="38"/>
        <v>42376</v>
      </c>
      <c r="M133" s="129" t="s">
        <v>116</v>
      </c>
      <c r="N133" s="113">
        <f t="shared" ref="N133:N140" si="43">EDATE(I133,10)</f>
        <v>42652</v>
      </c>
      <c r="O133" s="114"/>
      <c r="P133" s="165" t="s">
        <v>95</v>
      </c>
      <c r="Q133" s="165"/>
      <c r="R133" s="91"/>
      <c r="S133" s="106"/>
      <c r="T133" s="91">
        <f t="shared" si="42"/>
        <v>1</v>
      </c>
      <c r="U133" s="91">
        <v>2</v>
      </c>
    </row>
    <row r="134" spans="1:21">
      <c r="A134" s="173">
        <f t="shared" si="34"/>
        <v>29</v>
      </c>
      <c r="B134" s="91" t="s">
        <v>244</v>
      </c>
      <c r="C134" s="105" t="s">
        <v>97</v>
      </c>
      <c r="D134" s="107" t="s">
        <v>98</v>
      </c>
      <c r="E134" s="126">
        <v>42272</v>
      </c>
      <c r="F134" s="126">
        <v>42254</v>
      </c>
      <c r="G134" s="155">
        <f t="shared" si="41"/>
        <v>42285</v>
      </c>
      <c r="H134" s="148">
        <f t="shared" si="39"/>
        <v>42334</v>
      </c>
      <c r="I134" s="152">
        <v>42347</v>
      </c>
      <c r="J134" s="149">
        <f t="shared" si="40"/>
        <v>42355</v>
      </c>
      <c r="K134" s="91" t="s">
        <v>65</v>
      </c>
      <c r="L134" s="111">
        <f t="shared" si="38"/>
        <v>42376</v>
      </c>
      <c r="M134" s="129" t="s">
        <v>116</v>
      </c>
      <c r="N134" s="113">
        <f t="shared" si="43"/>
        <v>42652</v>
      </c>
      <c r="O134" s="114"/>
      <c r="P134" s="165" t="s">
        <v>95</v>
      </c>
      <c r="Q134" s="165"/>
      <c r="R134" s="91"/>
      <c r="S134" s="106"/>
      <c r="T134" s="91">
        <f t="shared" si="42"/>
        <v>1</v>
      </c>
      <c r="U134" s="91">
        <v>2</v>
      </c>
    </row>
    <row r="135" spans="1:21">
      <c r="A135" s="173">
        <f t="shared" si="34"/>
        <v>30</v>
      </c>
      <c r="B135" s="91" t="s">
        <v>245</v>
      </c>
      <c r="C135" s="105" t="s">
        <v>97</v>
      </c>
      <c r="D135" s="107" t="s">
        <v>98</v>
      </c>
      <c r="E135" s="126">
        <v>42272</v>
      </c>
      <c r="F135" s="126">
        <v>42254</v>
      </c>
      <c r="G135" s="155">
        <f t="shared" si="41"/>
        <v>42285</v>
      </c>
      <c r="H135" s="148">
        <f t="shared" si="39"/>
        <v>42334</v>
      </c>
      <c r="I135" s="152">
        <v>42347</v>
      </c>
      <c r="J135" s="149">
        <f t="shared" si="40"/>
        <v>42355</v>
      </c>
      <c r="K135" s="91" t="s">
        <v>65</v>
      </c>
      <c r="L135" s="111">
        <f t="shared" si="38"/>
        <v>42376</v>
      </c>
      <c r="M135" s="129" t="s">
        <v>116</v>
      </c>
      <c r="N135" s="113">
        <f t="shared" si="43"/>
        <v>42652</v>
      </c>
      <c r="O135" s="114"/>
      <c r="P135" s="165" t="s">
        <v>95</v>
      </c>
      <c r="Q135" s="165"/>
      <c r="R135" s="91"/>
      <c r="S135" s="106"/>
      <c r="T135" s="91">
        <f t="shared" si="42"/>
        <v>1</v>
      </c>
      <c r="U135" s="91">
        <v>2</v>
      </c>
    </row>
    <row r="136" spans="1:21">
      <c r="A136" s="173">
        <f t="shared" si="34"/>
        <v>31</v>
      </c>
      <c r="B136" s="91" t="s">
        <v>246</v>
      </c>
      <c r="C136" s="105" t="s">
        <v>73</v>
      </c>
      <c r="D136" s="130" t="s">
        <v>221</v>
      </c>
      <c r="E136" s="126">
        <v>42282</v>
      </c>
      <c r="F136" s="126">
        <v>42290</v>
      </c>
      <c r="G136" s="155">
        <f t="shared" si="41"/>
        <v>42291</v>
      </c>
      <c r="H136" s="131">
        <f t="shared" si="39"/>
        <v>42340</v>
      </c>
      <c r="I136" s="152">
        <v>42353</v>
      </c>
      <c r="J136" s="149">
        <f t="shared" si="40"/>
        <v>42361</v>
      </c>
      <c r="K136" s="91" t="s">
        <v>65</v>
      </c>
      <c r="L136" s="111">
        <f t="shared" si="38"/>
        <v>42382</v>
      </c>
      <c r="M136" s="129" t="s">
        <v>116</v>
      </c>
      <c r="N136" s="113">
        <f t="shared" si="43"/>
        <v>42658</v>
      </c>
      <c r="O136" s="114"/>
      <c r="P136" s="165" t="s">
        <v>87</v>
      </c>
      <c r="Q136" s="165"/>
      <c r="R136" s="91"/>
      <c r="S136" s="106"/>
      <c r="T136" s="91">
        <f t="shared" si="42"/>
        <v>1</v>
      </c>
      <c r="U136" s="91">
        <v>2</v>
      </c>
    </row>
    <row r="137" spans="1:21">
      <c r="A137" s="173">
        <f t="shared" si="34"/>
        <v>32</v>
      </c>
      <c r="B137" s="91" t="s">
        <v>247</v>
      </c>
      <c r="C137" s="91" t="s">
        <v>94</v>
      </c>
      <c r="D137" s="130" t="s">
        <v>24</v>
      </c>
      <c r="E137" s="126">
        <v>42278</v>
      </c>
      <c r="F137" s="126">
        <v>42290</v>
      </c>
      <c r="G137" s="155">
        <f t="shared" si="41"/>
        <v>42292</v>
      </c>
      <c r="H137" s="148">
        <f t="shared" si="39"/>
        <v>42341</v>
      </c>
      <c r="I137" s="152">
        <v>42354</v>
      </c>
      <c r="J137" s="149">
        <f t="shared" si="40"/>
        <v>42362</v>
      </c>
      <c r="K137" s="91" t="s">
        <v>65</v>
      </c>
      <c r="L137" s="111">
        <f t="shared" si="38"/>
        <v>42383</v>
      </c>
      <c r="M137" s="129" t="s">
        <v>116</v>
      </c>
      <c r="N137" s="113">
        <f t="shared" si="43"/>
        <v>42659</v>
      </c>
      <c r="O137" s="114"/>
      <c r="P137" s="91"/>
      <c r="Q137" s="91"/>
      <c r="R137" s="91"/>
      <c r="S137" s="106"/>
      <c r="T137" s="91">
        <f t="shared" si="42"/>
        <v>1</v>
      </c>
      <c r="U137" s="91">
        <v>2</v>
      </c>
    </row>
    <row r="138" spans="1:21">
      <c r="A138" s="173">
        <f t="shared" si="34"/>
        <v>33</v>
      </c>
      <c r="B138" s="91" t="s">
        <v>248</v>
      </c>
      <c r="C138" s="91" t="s">
        <v>94</v>
      </c>
      <c r="D138" s="130" t="s">
        <v>25</v>
      </c>
      <c r="E138" s="126">
        <v>42279</v>
      </c>
      <c r="F138" s="126">
        <v>42290</v>
      </c>
      <c r="G138" s="155">
        <f t="shared" si="41"/>
        <v>42292</v>
      </c>
      <c r="H138" s="148">
        <f t="shared" si="39"/>
        <v>42341</v>
      </c>
      <c r="I138" s="152">
        <v>42354</v>
      </c>
      <c r="J138" s="149">
        <f t="shared" si="40"/>
        <v>42362</v>
      </c>
      <c r="K138" s="91" t="s">
        <v>65</v>
      </c>
      <c r="L138" s="111">
        <f t="shared" si="38"/>
        <v>42383</v>
      </c>
      <c r="M138" s="129" t="s">
        <v>116</v>
      </c>
      <c r="N138" s="113">
        <f t="shared" si="43"/>
        <v>42659</v>
      </c>
      <c r="O138" s="114"/>
      <c r="P138" s="165" t="s">
        <v>67</v>
      </c>
      <c r="Q138" s="165"/>
      <c r="R138" s="91"/>
      <c r="S138" s="106"/>
      <c r="T138" s="91">
        <f t="shared" si="42"/>
        <v>1</v>
      </c>
      <c r="U138" s="91">
        <v>2</v>
      </c>
    </row>
    <row r="139" spans="1:21">
      <c r="A139" s="173">
        <f t="shared" si="34"/>
        <v>34</v>
      </c>
      <c r="B139" s="91" t="s">
        <v>249</v>
      </c>
      <c r="C139" s="91" t="s">
        <v>94</v>
      </c>
      <c r="D139" s="130" t="s">
        <v>24</v>
      </c>
      <c r="E139" s="126">
        <v>42279</v>
      </c>
      <c r="F139" s="126">
        <v>42290</v>
      </c>
      <c r="G139" s="155">
        <f t="shared" si="41"/>
        <v>42292</v>
      </c>
      <c r="H139" s="148">
        <f t="shared" si="39"/>
        <v>42341</v>
      </c>
      <c r="I139" s="152">
        <v>42354</v>
      </c>
      <c r="J139" s="149">
        <f t="shared" si="40"/>
        <v>42362</v>
      </c>
      <c r="K139" s="91" t="s">
        <v>65</v>
      </c>
      <c r="L139" s="111">
        <f t="shared" si="38"/>
        <v>42383</v>
      </c>
      <c r="M139" s="129" t="s">
        <v>116</v>
      </c>
      <c r="N139" s="113">
        <f t="shared" si="43"/>
        <v>42659</v>
      </c>
      <c r="O139" s="114"/>
      <c r="P139" s="91" t="s">
        <v>75</v>
      </c>
      <c r="Q139" s="91"/>
      <c r="R139" s="91"/>
      <c r="S139" s="106"/>
      <c r="T139" s="91">
        <f t="shared" si="42"/>
        <v>1</v>
      </c>
      <c r="U139" s="91">
        <v>2</v>
      </c>
    </row>
    <row r="140" spans="1:21">
      <c r="A140" s="173">
        <f t="shared" si="34"/>
        <v>35</v>
      </c>
      <c r="B140" s="91" t="s">
        <v>250</v>
      </c>
      <c r="C140" s="91" t="s">
        <v>81</v>
      </c>
      <c r="D140" s="130" t="s">
        <v>21</v>
      </c>
      <c r="E140" s="126">
        <v>42257</v>
      </c>
      <c r="F140" s="126">
        <v>42289</v>
      </c>
      <c r="G140" s="155">
        <v>42291</v>
      </c>
      <c r="H140" s="148">
        <f t="shared" si="39"/>
        <v>42346</v>
      </c>
      <c r="I140" s="152">
        <v>42359</v>
      </c>
      <c r="J140" s="149">
        <f t="shared" si="40"/>
        <v>42367</v>
      </c>
      <c r="K140" s="91" t="s">
        <v>65</v>
      </c>
      <c r="L140" s="111">
        <f t="shared" si="38"/>
        <v>42388</v>
      </c>
      <c r="M140" s="129" t="s">
        <v>116</v>
      </c>
      <c r="N140" s="113">
        <f t="shared" si="43"/>
        <v>42664</v>
      </c>
      <c r="O140" s="114"/>
      <c r="P140" s="91" t="s">
        <v>87</v>
      </c>
      <c r="Q140" s="91"/>
      <c r="R140" s="91"/>
      <c r="S140" s="106"/>
      <c r="T140" s="91">
        <f t="shared" si="42"/>
        <v>1</v>
      </c>
      <c r="U140" s="91">
        <v>2</v>
      </c>
    </row>
    <row r="141" spans="1:21">
      <c r="A141" s="173">
        <f t="shared" si="34"/>
        <v>36</v>
      </c>
      <c r="B141" s="183" t="s">
        <v>251</v>
      </c>
      <c r="C141" s="183" t="s">
        <v>79</v>
      </c>
      <c r="D141" s="184" t="s">
        <v>124</v>
      </c>
      <c r="E141" s="122">
        <v>42177</v>
      </c>
      <c r="F141" s="122">
        <v>42250</v>
      </c>
      <c r="G141" s="122">
        <v>42250</v>
      </c>
      <c r="H141" s="150">
        <f t="shared" si="39"/>
        <v>42348</v>
      </c>
      <c r="I141" s="153">
        <v>42361</v>
      </c>
      <c r="J141" s="150">
        <f t="shared" si="40"/>
        <v>42369</v>
      </c>
      <c r="K141" s="183" t="s">
        <v>102</v>
      </c>
      <c r="L141" s="120">
        <f t="shared" si="38"/>
        <v>42390</v>
      </c>
      <c r="M141" s="151" t="s">
        <v>116</v>
      </c>
      <c r="N141" s="122">
        <f>EDATE(I141,12)</f>
        <v>42727</v>
      </c>
      <c r="O141" s="185" t="s">
        <v>212</v>
      </c>
      <c r="P141" s="115" t="s">
        <v>87</v>
      </c>
      <c r="Q141" s="115"/>
      <c r="R141" s="115"/>
      <c r="S141" s="186"/>
      <c r="T141" s="91">
        <f t="shared" si="42"/>
        <v>1</v>
      </c>
      <c r="U141" s="91">
        <v>2</v>
      </c>
    </row>
    <row r="142" spans="1:21">
      <c r="A142" s="173">
        <f t="shared" si="34"/>
        <v>37</v>
      </c>
      <c r="B142" s="91" t="s">
        <v>252</v>
      </c>
      <c r="C142" s="105" t="s">
        <v>97</v>
      </c>
      <c r="D142" s="107" t="s">
        <v>98</v>
      </c>
      <c r="E142" s="126">
        <v>42282</v>
      </c>
      <c r="F142" s="126">
        <v>42296</v>
      </c>
      <c r="G142" s="155">
        <f t="shared" si="41"/>
        <v>42299</v>
      </c>
      <c r="H142" s="148">
        <f t="shared" si="39"/>
        <v>42348</v>
      </c>
      <c r="I142" s="152">
        <v>42361</v>
      </c>
      <c r="J142" s="149">
        <f t="shared" si="40"/>
        <v>42369</v>
      </c>
      <c r="K142" s="91" t="s">
        <v>65</v>
      </c>
      <c r="L142" s="111">
        <f t="shared" si="38"/>
        <v>42390</v>
      </c>
      <c r="M142" s="129" t="s">
        <v>116</v>
      </c>
      <c r="N142" s="113">
        <f t="shared" ref="N142:N144" si="44">EDATE(I142,10)</f>
        <v>42666</v>
      </c>
      <c r="O142" s="114" t="s">
        <v>212</v>
      </c>
      <c r="P142" s="91" t="s">
        <v>227</v>
      </c>
      <c r="Q142" s="91"/>
      <c r="R142" s="91"/>
      <c r="S142" s="106"/>
      <c r="T142" s="91">
        <f t="shared" si="42"/>
        <v>1</v>
      </c>
      <c r="U142" s="91">
        <v>2</v>
      </c>
    </row>
    <row r="143" spans="1:21">
      <c r="A143" s="173">
        <f t="shared" si="34"/>
        <v>38</v>
      </c>
      <c r="B143" s="91" t="s">
        <v>253</v>
      </c>
      <c r="C143" s="105" t="s">
        <v>97</v>
      </c>
      <c r="D143" s="107" t="s">
        <v>98</v>
      </c>
      <c r="E143" s="126">
        <v>42291</v>
      </c>
      <c r="F143" s="126">
        <v>42296</v>
      </c>
      <c r="G143" s="155">
        <f t="shared" si="41"/>
        <v>42299</v>
      </c>
      <c r="H143" s="148">
        <f t="shared" si="39"/>
        <v>42348</v>
      </c>
      <c r="I143" s="152">
        <v>42361</v>
      </c>
      <c r="J143" s="149">
        <f t="shared" si="40"/>
        <v>42369</v>
      </c>
      <c r="K143" s="91" t="s">
        <v>65</v>
      </c>
      <c r="L143" s="111">
        <f t="shared" si="38"/>
        <v>42390</v>
      </c>
      <c r="M143" s="129" t="s">
        <v>116</v>
      </c>
      <c r="N143" s="113">
        <f t="shared" si="44"/>
        <v>42666</v>
      </c>
      <c r="O143" s="114"/>
      <c r="P143" s="165" t="s">
        <v>87</v>
      </c>
      <c r="Q143" s="165"/>
      <c r="R143" s="91"/>
      <c r="S143" s="106"/>
      <c r="T143" s="91">
        <f t="shared" si="42"/>
        <v>1</v>
      </c>
      <c r="U143" s="91">
        <v>2</v>
      </c>
    </row>
    <row r="144" spans="1:21">
      <c r="A144" s="173">
        <f t="shared" si="34"/>
        <v>39</v>
      </c>
      <c r="B144" s="91" t="s">
        <v>254</v>
      </c>
      <c r="C144" s="105" t="s">
        <v>122</v>
      </c>
      <c r="D144" s="107" t="s">
        <v>38</v>
      </c>
      <c r="E144" s="126">
        <v>42285</v>
      </c>
      <c r="F144" s="126">
        <v>42296</v>
      </c>
      <c r="G144" s="155">
        <f t="shared" si="41"/>
        <v>42299</v>
      </c>
      <c r="H144" s="148">
        <f t="shared" si="39"/>
        <v>42348</v>
      </c>
      <c r="I144" s="152">
        <v>42361</v>
      </c>
      <c r="J144" s="149">
        <f t="shared" si="40"/>
        <v>42369</v>
      </c>
      <c r="K144" s="91" t="s">
        <v>65</v>
      </c>
      <c r="L144" s="111">
        <f t="shared" si="38"/>
        <v>42390</v>
      </c>
      <c r="M144" s="129" t="s">
        <v>116</v>
      </c>
      <c r="N144" s="113">
        <f t="shared" si="44"/>
        <v>42666</v>
      </c>
      <c r="O144" s="114"/>
      <c r="P144" s="105" t="s">
        <v>130</v>
      </c>
      <c r="Q144" s="91"/>
      <c r="R144" s="91"/>
      <c r="S144" s="106"/>
      <c r="T144" s="91">
        <f t="shared" si="42"/>
        <v>1</v>
      </c>
      <c r="U144" s="91">
        <v>2</v>
      </c>
    </row>
    <row r="145" spans="1:21">
      <c r="A145" s="187">
        <f t="shared" ref="A145:A160" si="45">ROW(1:1)</f>
        <v>1</v>
      </c>
      <c r="B145" s="133" t="s">
        <v>255</v>
      </c>
      <c r="C145" s="133" t="s">
        <v>97</v>
      </c>
      <c r="D145" s="134" t="s">
        <v>192</v>
      </c>
      <c r="E145" s="135">
        <v>42272</v>
      </c>
      <c r="F145" s="135">
        <v>42284</v>
      </c>
      <c r="G145" s="157">
        <f>I145-92</f>
        <v>42288</v>
      </c>
      <c r="H145" s="158">
        <f t="shared" si="39"/>
        <v>42367</v>
      </c>
      <c r="I145" s="159">
        <v>42380</v>
      </c>
      <c r="J145" s="136">
        <f t="shared" si="40"/>
        <v>42388</v>
      </c>
      <c r="K145" s="133" t="s">
        <v>102</v>
      </c>
      <c r="L145" s="138">
        <f t="shared" si="38"/>
        <v>42409</v>
      </c>
      <c r="M145" s="188"/>
      <c r="N145" s="157">
        <f>EDATE(I145,12)</f>
        <v>42746</v>
      </c>
      <c r="O145" s="141" t="s">
        <v>256</v>
      </c>
      <c r="P145" s="133" t="s">
        <v>227</v>
      </c>
      <c r="Q145" s="133"/>
      <c r="R145" s="133"/>
      <c r="S145" s="142"/>
      <c r="T145" s="91">
        <f t="shared" si="42"/>
        <v>1</v>
      </c>
      <c r="U145" s="91">
        <v>1</v>
      </c>
    </row>
    <row r="146" spans="1:21">
      <c r="A146" s="187">
        <f t="shared" si="45"/>
        <v>2</v>
      </c>
      <c r="B146" s="91" t="s">
        <v>257</v>
      </c>
      <c r="C146" s="105" t="s">
        <v>114</v>
      </c>
      <c r="D146" s="107" t="s">
        <v>38</v>
      </c>
      <c r="E146" s="126">
        <v>42249</v>
      </c>
      <c r="F146" s="108">
        <v>42284</v>
      </c>
      <c r="G146" s="155">
        <v>42289</v>
      </c>
      <c r="H146" s="148">
        <f t="shared" si="39"/>
        <v>42376</v>
      </c>
      <c r="I146" s="152">
        <v>42389</v>
      </c>
      <c r="J146" s="149">
        <f t="shared" si="40"/>
        <v>42397</v>
      </c>
      <c r="K146" s="91" t="s">
        <v>65</v>
      </c>
      <c r="L146" s="111">
        <f t="shared" si="38"/>
        <v>42418</v>
      </c>
      <c r="M146" s="129" t="s">
        <v>116</v>
      </c>
      <c r="N146" s="113">
        <f t="shared" ref="N146:N154" si="46">EDATE(I146,10)</f>
        <v>42694</v>
      </c>
      <c r="O146" s="114"/>
      <c r="P146" s="91"/>
      <c r="Q146" s="91"/>
      <c r="R146" s="91"/>
      <c r="S146" s="106"/>
      <c r="T146" s="91">
        <f t="shared" si="42"/>
        <v>1</v>
      </c>
      <c r="U146" s="91">
        <v>1</v>
      </c>
    </row>
    <row r="147" spans="1:21">
      <c r="A147" s="187">
        <f t="shared" si="45"/>
        <v>3</v>
      </c>
      <c r="B147" s="91" t="s">
        <v>258</v>
      </c>
      <c r="C147" s="91" t="s">
        <v>79</v>
      </c>
      <c r="D147" s="130" t="s">
        <v>27</v>
      </c>
      <c r="E147" s="126">
        <v>42304</v>
      </c>
      <c r="F147" s="126">
        <v>42327</v>
      </c>
      <c r="G147" s="155">
        <v>42332</v>
      </c>
      <c r="H147" s="148">
        <f t="shared" si="39"/>
        <v>42383</v>
      </c>
      <c r="I147" s="110">
        <v>42396</v>
      </c>
      <c r="J147" s="149">
        <f t="shared" si="40"/>
        <v>42404</v>
      </c>
      <c r="K147" s="91" t="s">
        <v>65</v>
      </c>
      <c r="L147" s="111">
        <f t="shared" si="38"/>
        <v>42425</v>
      </c>
      <c r="M147" s="129" t="s">
        <v>116</v>
      </c>
      <c r="N147" s="113">
        <f t="shared" si="46"/>
        <v>42701</v>
      </c>
      <c r="O147" s="114"/>
      <c r="P147" s="91"/>
      <c r="Q147" s="91"/>
      <c r="R147" s="91"/>
      <c r="S147" s="106"/>
      <c r="T147" s="91">
        <f t="shared" si="42"/>
        <v>1</v>
      </c>
      <c r="U147" s="91">
        <v>1</v>
      </c>
    </row>
    <row r="148" spans="1:21">
      <c r="A148" s="187">
        <f t="shared" si="45"/>
        <v>4</v>
      </c>
      <c r="B148" s="91" t="s">
        <v>259</v>
      </c>
      <c r="C148" s="91" t="s">
        <v>79</v>
      </c>
      <c r="D148" s="130" t="s">
        <v>124</v>
      </c>
      <c r="E148" s="126">
        <v>42304</v>
      </c>
      <c r="F148" s="126">
        <v>42327</v>
      </c>
      <c r="G148" s="155">
        <v>42332</v>
      </c>
      <c r="H148" s="148">
        <f t="shared" si="39"/>
        <v>42383</v>
      </c>
      <c r="I148" s="110">
        <v>42396</v>
      </c>
      <c r="J148" s="149">
        <f t="shared" si="40"/>
        <v>42404</v>
      </c>
      <c r="K148" s="91" t="s">
        <v>65</v>
      </c>
      <c r="L148" s="111">
        <f t="shared" si="38"/>
        <v>42425</v>
      </c>
      <c r="M148" s="129" t="s">
        <v>116</v>
      </c>
      <c r="N148" s="113">
        <f t="shared" si="46"/>
        <v>42701</v>
      </c>
      <c r="O148" s="114"/>
      <c r="P148" s="91" t="s">
        <v>67</v>
      </c>
      <c r="Q148" s="91">
        <v>2014</v>
      </c>
      <c r="R148" s="91" t="s">
        <v>68</v>
      </c>
      <c r="S148" s="106"/>
      <c r="T148" s="91">
        <f t="shared" si="42"/>
        <v>1</v>
      </c>
      <c r="U148" s="91">
        <v>1</v>
      </c>
    </row>
    <row r="149" spans="1:21">
      <c r="A149" s="187">
        <f t="shared" si="45"/>
        <v>5</v>
      </c>
      <c r="B149" s="91" t="s">
        <v>260</v>
      </c>
      <c r="C149" s="105" t="s">
        <v>261</v>
      </c>
      <c r="D149" s="130" t="s">
        <v>26</v>
      </c>
      <c r="E149" s="126">
        <v>42321</v>
      </c>
      <c r="F149" s="126">
        <v>42352</v>
      </c>
      <c r="G149" s="155">
        <f t="shared" ref="G149:G174" si="47">I149-62</f>
        <v>42362</v>
      </c>
      <c r="H149" s="148">
        <f t="shared" si="39"/>
        <v>42411</v>
      </c>
      <c r="I149" s="152">
        <v>42424</v>
      </c>
      <c r="J149" s="149">
        <f t="shared" si="40"/>
        <v>42432</v>
      </c>
      <c r="K149" s="91" t="s">
        <v>65</v>
      </c>
      <c r="L149" s="111">
        <f t="shared" si="38"/>
        <v>42453</v>
      </c>
      <c r="M149" s="129" t="s">
        <v>116</v>
      </c>
      <c r="N149" s="113">
        <f t="shared" si="46"/>
        <v>42728</v>
      </c>
      <c r="O149" s="114"/>
      <c r="P149" s="91"/>
      <c r="Q149" s="91"/>
      <c r="R149" s="91"/>
      <c r="S149" s="106"/>
      <c r="T149" s="91">
        <f t="shared" si="42"/>
        <v>1</v>
      </c>
      <c r="U149" s="91">
        <v>1</v>
      </c>
    </row>
    <row r="150" spans="1:21">
      <c r="A150" s="187">
        <f t="shared" si="45"/>
        <v>6</v>
      </c>
      <c r="B150" s="91" t="s">
        <v>262</v>
      </c>
      <c r="C150" s="105" t="s">
        <v>261</v>
      </c>
      <c r="D150" s="130" t="s">
        <v>22</v>
      </c>
      <c r="E150" s="126">
        <v>42321</v>
      </c>
      <c r="F150" s="126">
        <v>42352</v>
      </c>
      <c r="G150" s="155">
        <f t="shared" si="47"/>
        <v>42362</v>
      </c>
      <c r="H150" s="148">
        <f t="shared" si="39"/>
        <v>42411</v>
      </c>
      <c r="I150" s="152">
        <v>42424</v>
      </c>
      <c r="J150" s="149">
        <f t="shared" si="40"/>
        <v>42432</v>
      </c>
      <c r="K150" s="91" t="s">
        <v>65</v>
      </c>
      <c r="L150" s="111">
        <f t="shared" si="38"/>
        <v>42453</v>
      </c>
      <c r="M150" s="174" t="s">
        <v>116</v>
      </c>
      <c r="N150" s="113">
        <f t="shared" si="46"/>
        <v>42728</v>
      </c>
      <c r="O150" s="114"/>
      <c r="P150" s="91" t="s">
        <v>95</v>
      </c>
      <c r="Q150" s="91">
        <v>2015</v>
      </c>
      <c r="R150" s="91" t="s">
        <v>68</v>
      </c>
      <c r="S150" s="106"/>
      <c r="T150" s="91">
        <f t="shared" si="42"/>
        <v>1</v>
      </c>
      <c r="U150" s="91">
        <v>1</v>
      </c>
    </row>
    <row r="151" spans="1:21">
      <c r="A151" s="187">
        <f t="shared" si="45"/>
        <v>7</v>
      </c>
      <c r="B151" s="91" t="s">
        <v>263</v>
      </c>
      <c r="C151" s="105" t="s">
        <v>261</v>
      </c>
      <c r="D151" s="130" t="s">
        <v>22</v>
      </c>
      <c r="E151" s="126">
        <v>42321</v>
      </c>
      <c r="F151" s="126">
        <v>42352</v>
      </c>
      <c r="G151" s="155">
        <f t="shared" si="47"/>
        <v>42362</v>
      </c>
      <c r="H151" s="148">
        <v>42396</v>
      </c>
      <c r="I151" s="152">
        <v>42424</v>
      </c>
      <c r="J151" s="149">
        <f t="shared" si="40"/>
        <v>42432</v>
      </c>
      <c r="K151" s="91" t="s">
        <v>65</v>
      </c>
      <c r="L151" s="111">
        <f t="shared" si="38"/>
        <v>42453</v>
      </c>
      <c r="M151" s="129" t="s">
        <v>116</v>
      </c>
      <c r="N151" s="113">
        <f t="shared" si="46"/>
        <v>42728</v>
      </c>
      <c r="O151" s="114"/>
      <c r="P151" s="165" t="s">
        <v>87</v>
      </c>
      <c r="Q151" s="165">
        <v>2015</v>
      </c>
      <c r="R151" s="91" t="s">
        <v>68</v>
      </c>
      <c r="S151" s="106"/>
      <c r="T151" s="91">
        <f t="shared" si="42"/>
        <v>1</v>
      </c>
      <c r="U151" s="91">
        <v>1</v>
      </c>
    </row>
    <row r="152" spans="1:21">
      <c r="A152" s="187">
        <f t="shared" si="45"/>
        <v>8</v>
      </c>
      <c r="B152" s="133" t="s">
        <v>264</v>
      </c>
      <c r="C152" s="133" t="s">
        <v>79</v>
      </c>
      <c r="D152" s="134" t="s">
        <v>27</v>
      </c>
      <c r="E152" s="135">
        <v>42333</v>
      </c>
      <c r="F152" s="135">
        <v>42361</v>
      </c>
      <c r="G152" s="157">
        <v>42363</v>
      </c>
      <c r="H152" s="158">
        <f t="shared" si="39"/>
        <v>42418</v>
      </c>
      <c r="I152" s="159">
        <v>42431</v>
      </c>
      <c r="J152" s="158">
        <f t="shared" si="40"/>
        <v>42439</v>
      </c>
      <c r="K152" s="133" t="s">
        <v>65</v>
      </c>
      <c r="L152" s="138">
        <v>42466</v>
      </c>
      <c r="M152" s="133"/>
      <c r="N152" s="140">
        <f t="shared" si="46"/>
        <v>42737</v>
      </c>
      <c r="O152" s="141" t="s">
        <v>168</v>
      </c>
      <c r="P152" s="133"/>
      <c r="Q152" s="133"/>
      <c r="R152" s="133"/>
      <c r="S152" s="142"/>
      <c r="T152" s="91">
        <f t="shared" si="42"/>
        <v>1</v>
      </c>
      <c r="U152" s="91">
        <v>1</v>
      </c>
    </row>
    <row r="153" spans="1:21">
      <c r="A153" s="187">
        <f t="shared" si="45"/>
        <v>9</v>
      </c>
      <c r="B153" s="91" t="s">
        <v>265</v>
      </c>
      <c r="C153" s="105" t="s">
        <v>114</v>
      </c>
      <c r="D153" s="107" t="s">
        <v>38</v>
      </c>
      <c r="E153" s="126">
        <v>42383</v>
      </c>
      <c r="F153" s="126">
        <v>42396</v>
      </c>
      <c r="G153" s="155">
        <f t="shared" si="47"/>
        <v>42397</v>
      </c>
      <c r="H153" s="148">
        <f t="shared" si="39"/>
        <v>42446</v>
      </c>
      <c r="I153" s="152">
        <v>42459</v>
      </c>
      <c r="J153" s="149">
        <f t="shared" si="40"/>
        <v>42467</v>
      </c>
      <c r="K153" s="91" t="s">
        <v>65</v>
      </c>
      <c r="L153" s="111">
        <f t="shared" si="38"/>
        <v>42488</v>
      </c>
      <c r="M153" s="129" t="s">
        <v>116</v>
      </c>
      <c r="N153" s="189">
        <f t="shared" si="46"/>
        <v>42765</v>
      </c>
      <c r="O153" s="114"/>
      <c r="P153" s="91" t="s">
        <v>87</v>
      </c>
      <c r="Q153" s="91">
        <v>2013</v>
      </c>
      <c r="R153" s="91"/>
      <c r="S153" s="106"/>
      <c r="T153" s="91">
        <f t="shared" si="42"/>
        <v>1</v>
      </c>
      <c r="U153" s="91">
        <v>1</v>
      </c>
    </row>
    <row r="154" spans="1:21">
      <c r="A154" s="187">
        <f t="shared" si="45"/>
        <v>10</v>
      </c>
      <c r="B154" s="91" t="s">
        <v>266</v>
      </c>
      <c r="C154" s="105" t="s">
        <v>114</v>
      </c>
      <c r="D154" s="107" t="s">
        <v>38</v>
      </c>
      <c r="E154" s="126">
        <v>42384</v>
      </c>
      <c r="F154" s="126">
        <v>42417</v>
      </c>
      <c r="G154" s="155">
        <v>42419</v>
      </c>
      <c r="H154" s="148">
        <f t="shared" si="39"/>
        <v>42474</v>
      </c>
      <c r="I154" s="152">
        <v>42487</v>
      </c>
      <c r="J154" s="109">
        <f t="shared" si="40"/>
        <v>42495</v>
      </c>
      <c r="K154" s="91" t="s">
        <v>65</v>
      </c>
      <c r="L154" s="111">
        <f t="shared" si="38"/>
        <v>42516</v>
      </c>
      <c r="M154" s="129" t="s">
        <v>116</v>
      </c>
      <c r="N154" s="189">
        <f t="shared" si="46"/>
        <v>42793</v>
      </c>
      <c r="O154" s="114"/>
      <c r="P154" s="91" t="s">
        <v>95</v>
      </c>
      <c r="Q154" s="190">
        <v>2014</v>
      </c>
      <c r="R154" s="91" t="s">
        <v>68</v>
      </c>
      <c r="S154" s="106"/>
      <c r="T154" s="91">
        <f t="shared" si="42"/>
        <v>1</v>
      </c>
      <c r="U154" s="91">
        <v>1</v>
      </c>
    </row>
    <row r="155" spans="1:21">
      <c r="A155" s="187">
        <f t="shared" si="45"/>
        <v>11</v>
      </c>
      <c r="B155" s="115" t="s">
        <v>267</v>
      </c>
      <c r="C155" s="115" t="s">
        <v>114</v>
      </c>
      <c r="D155" s="116" t="s">
        <v>38</v>
      </c>
      <c r="E155" s="117">
        <v>42704</v>
      </c>
      <c r="F155" s="117">
        <v>42389</v>
      </c>
      <c r="G155" s="122">
        <v>42391</v>
      </c>
      <c r="H155" s="150">
        <f t="shared" si="39"/>
        <v>42474</v>
      </c>
      <c r="I155" s="153">
        <v>42487</v>
      </c>
      <c r="J155" s="118">
        <f t="shared" si="40"/>
        <v>42495</v>
      </c>
      <c r="K155" s="115" t="s">
        <v>102</v>
      </c>
      <c r="L155" s="120">
        <f t="shared" si="38"/>
        <v>42516</v>
      </c>
      <c r="M155" s="151" t="s">
        <v>116</v>
      </c>
      <c r="N155" s="191">
        <f>EDATE(I155,12)</f>
        <v>42852</v>
      </c>
      <c r="O155" s="123"/>
      <c r="P155" s="115" t="s">
        <v>227</v>
      </c>
      <c r="Q155" s="115"/>
      <c r="R155" s="115"/>
      <c r="S155" s="124"/>
      <c r="T155" s="91">
        <f t="shared" si="42"/>
        <v>1</v>
      </c>
      <c r="U155" s="91">
        <v>1</v>
      </c>
    </row>
    <row r="156" spans="1:21">
      <c r="A156" s="187">
        <f t="shared" si="45"/>
        <v>12</v>
      </c>
      <c r="B156" s="133" t="s">
        <v>268</v>
      </c>
      <c r="C156" s="133" t="s">
        <v>81</v>
      </c>
      <c r="D156" s="134" t="s">
        <v>23</v>
      </c>
      <c r="E156" s="135">
        <v>42417</v>
      </c>
      <c r="F156" s="135">
        <v>42443</v>
      </c>
      <c r="G156" s="157">
        <v>42445</v>
      </c>
      <c r="H156" s="158">
        <f t="shared" si="39"/>
        <v>42507</v>
      </c>
      <c r="I156" s="159">
        <v>42520</v>
      </c>
      <c r="J156" s="158">
        <f t="shared" si="40"/>
        <v>42528</v>
      </c>
      <c r="K156" s="179" t="s">
        <v>65</v>
      </c>
      <c r="L156" s="138">
        <f t="shared" si="38"/>
        <v>42549</v>
      </c>
      <c r="M156" s="192"/>
      <c r="N156" s="140">
        <f t="shared" ref="N156:N159" si="48">EDATE(I156,10)</f>
        <v>42824</v>
      </c>
      <c r="O156" s="141" t="s">
        <v>269</v>
      </c>
      <c r="P156" s="133" t="s">
        <v>87</v>
      </c>
      <c r="Q156" s="193">
        <v>2015</v>
      </c>
      <c r="R156" s="133" t="s">
        <v>68</v>
      </c>
      <c r="S156" s="142"/>
      <c r="T156" s="91">
        <f t="shared" si="42"/>
        <v>1</v>
      </c>
      <c r="U156" s="91">
        <v>1</v>
      </c>
    </row>
    <row r="157" spans="1:21">
      <c r="A157" s="187">
        <f t="shared" si="45"/>
        <v>13</v>
      </c>
      <c r="B157" s="91" t="s">
        <v>270</v>
      </c>
      <c r="C157" s="105" t="s">
        <v>261</v>
      </c>
      <c r="D157" s="130" t="s">
        <v>26</v>
      </c>
      <c r="E157" s="108">
        <v>42435</v>
      </c>
      <c r="F157" s="126">
        <v>42466</v>
      </c>
      <c r="G157" s="155">
        <f t="shared" si="47"/>
        <v>42467</v>
      </c>
      <c r="H157" s="148">
        <f t="shared" si="39"/>
        <v>42516</v>
      </c>
      <c r="I157" s="152">
        <v>42529</v>
      </c>
      <c r="J157" s="149">
        <f t="shared" si="40"/>
        <v>42537</v>
      </c>
      <c r="K157" s="91" t="s">
        <v>65</v>
      </c>
      <c r="L157" s="111">
        <f t="shared" si="38"/>
        <v>42558</v>
      </c>
      <c r="M157" s="129" t="s">
        <v>116</v>
      </c>
      <c r="N157" s="189">
        <f t="shared" si="48"/>
        <v>42833</v>
      </c>
      <c r="O157" s="114"/>
      <c r="P157" s="91" t="s">
        <v>87</v>
      </c>
      <c r="Q157" s="190">
        <v>2016</v>
      </c>
      <c r="R157" s="91" t="s">
        <v>68</v>
      </c>
      <c r="S157" s="106"/>
      <c r="T157" s="91">
        <f t="shared" si="42"/>
        <v>1</v>
      </c>
      <c r="U157" s="91">
        <v>1</v>
      </c>
    </row>
    <row r="158" spans="1:21">
      <c r="A158" s="187">
        <f t="shared" si="45"/>
        <v>14</v>
      </c>
      <c r="B158" s="91" t="s">
        <v>271</v>
      </c>
      <c r="C158" s="105" t="s">
        <v>64</v>
      </c>
      <c r="D158" s="107" t="s">
        <v>128</v>
      </c>
      <c r="E158" s="126">
        <v>42466</v>
      </c>
      <c r="F158" s="126">
        <v>42482</v>
      </c>
      <c r="G158" s="155">
        <f t="shared" si="47"/>
        <v>42486</v>
      </c>
      <c r="H158" s="148">
        <f t="shared" si="39"/>
        <v>42535</v>
      </c>
      <c r="I158" s="152">
        <v>42548</v>
      </c>
      <c r="J158" s="149">
        <f t="shared" si="40"/>
        <v>42556</v>
      </c>
      <c r="K158" s="91" t="s">
        <v>65</v>
      </c>
      <c r="L158" s="111">
        <f t="shared" si="38"/>
        <v>42577</v>
      </c>
      <c r="M158" s="129" t="s">
        <v>116</v>
      </c>
      <c r="N158" s="189">
        <f t="shared" si="48"/>
        <v>42852</v>
      </c>
      <c r="O158" s="114"/>
      <c r="P158" s="91" t="s">
        <v>95</v>
      </c>
      <c r="Q158" s="194" t="s">
        <v>272</v>
      </c>
      <c r="R158" s="91"/>
      <c r="S158" s="106"/>
      <c r="T158" s="91">
        <f t="shared" si="42"/>
        <v>0</v>
      </c>
      <c r="U158" s="91">
        <v>1</v>
      </c>
    </row>
    <row r="159" spans="1:21">
      <c r="A159" s="187">
        <f t="shared" si="45"/>
        <v>15</v>
      </c>
      <c r="B159" s="91" t="s">
        <v>273</v>
      </c>
      <c r="C159" s="105" t="s">
        <v>64</v>
      </c>
      <c r="D159" s="107" t="s">
        <v>128</v>
      </c>
      <c r="E159" s="126">
        <v>42466</v>
      </c>
      <c r="F159" s="126">
        <v>42482</v>
      </c>
      <c r="G159" s="155">
        <f t="shared" si="47"/>
        <v>42486</v>
      </c>
      <c r="H159" s="148">
        <f t="shared" si="39"/>
        <v>42535</v>
      </c>
      <c r="I159" s="152">
        <v>42548</v>
      </c>
      <c r="J159" s="109">
        <f t="shared" si="40"/>
        <v>42556</v>
      </c>
      <c r="K159" s="91" t="s">
        <v>65</v>
      </c>
      <c r="L159" s="111">
        <f t="shared" si="38"/>
        <v>42577</v>
      </c>
      <c r="M159" s="129" t="s">
        <v>116</v>
      </c>
      <c r="N159" s="189">
        <f t="shared" si="48"/>
        <v>42852</v>
      </c>
      <c r="O159" s="114"/>
      <c r="P159" s="165" t="s">
        <v>75</v>
      </c>
      <c r="Q159" s="190"/>
      <c r="R159" s="91"/>
      <c r="S159" s="106"/>
      <c r="T159" s="91">
        <f t="shared" si="42"/>
        <v>1</v>
      </c>
      <c r="U159" s="91">
        <v>1</v>
      </c>
    </row>
    <row r="160" spans="1:21">
      <c r="A160" s="187">
        <f t="shared" si="45"/>
        <v>16</v>
      </c>
      <c r="B160" s="115" t="s">
        <v>274</v>
      </c>
      <c r="C160" s="115" t="s">
        <v>81</v>
      </c>
      <c r="D160" s="116" t="s">
        <v>21</v>
      </c>
      <c r="E160" s="117">
        <v>42718</v>
      </c>
      <c r="F160" s="117">
        <v>42415</v>
      </c>
      <c r="G160" s="122">
        <v>42419</v>
      </c>
      <c r="H160" s="150">
        <f t="shared" si="39"/>
        <v>42535</v>
      </c>
      <c r="I160" s="153">
        <v>42548</v>
      </c>
      <c r="J160" s="150">
        <f t="shared" si="40"/>
        <v>42556</v>
      </c>
      <c r="K160" s="183" t="s">
        <v>102</v>
      </c>
      <c r="L160" s="120">
        <f t="shared" si="38"/>
        <v>42577</v>
      </c>
      <c r="M160" s="121" t="s">
        <v>116</v>
      </c>
      <c r="N160" s="191">
        <f>EDATE(I160,12)</f>
        <v>42913</v>
      </c>
      <c r="O160" s="123"/>
      <c r="P160" s="115" t="s">
        <v>87</v>
      </c>
      <c r="Q160" s="195">
        <v>2013</v>
      </c>
      <c r="R160" s="115" t="s">
        <v>275</v>
      </c>
      <c r="S160" s="124"/>
      <c r="T160" s="91">
        <f t="shared" si="42"/>
        <v>1</v>
      </c>
      <c r="U160" s="91">
        <v>1</v>
      </c>
    </row>
    <row r="161" spans="1:21">
      <c r="A161" s="196">
        <f t="shared" ref="A161:A177" si="49">ROW(1:1)</f>
        <v>1</v>
      </c>
      <c r="B161" s="91" t="s">
        <v>276</v>
      </c>
      <c r="C161" s="105" t="s">
        <v>81</v>
      </c>
      <c r="D161" s="107" t="s">
        <v>21</v>
      </c>
      <c r="E161" s="126">
        <v>42460</v>
      </c>
      <c r="F161" s="126">
        <v>42520</v>
      </c>
      <c r="G161" s="155">
        <f t="shared" si="47"/>
        <v>42577</v>
      </c>
      <c r="H161" s="148">
        <f t="shared" si="39"/>
        <v>42626</v>
      </c>
      <c r="I161" s="152">
        <v>42639</v>
      </c>
      <c r="J161" s="149">
        <f t="shared" si="40"/>
        <v>42647</v>
      </c>
      <c r="K161" s="91" t="s">
        <v>65</v>
      </c>
      <c r="L161" s="111">
        <f t="shared" si="38"/>
        <v>42668</v>
      </c>
      <c r="M161" s="129" t="s">
        <v>116</v>
      </c>
      <c r="N161" s="189">
        <f t="shared" ref="N161:N163" si="50">EDATE(I161,10)</f>
        <v>42942</v>
      </c>
      <c r="O161" s="114"/>
      <c r="P161" s="165" t="s">
        <v>87</v>
      </c>
      <c r="Q161" s="190">
        <v>2016</v>
      </c>
      <c r="R161" s="91" t="s">
        <v>68</v>
      </c>
      <c r="S161" s="106"/>
      <c r="T161" s="91">
        <f t="shared" si="42"/>
        <v>1</v>
      </c>
      <c r="U161" s="91">
        <v>2</v>
      </c>
    </row>
    <row r="162" spans="1:21">
      <c r="A162" s="196">
        <f t="shared" si="49"/>
        <v>2</v>
      </c>
      <c r="B162" s="91" t="s">
        <v>277</v>
      </c>
      <c r="C162" s="91" t="s">
        <v>79</v>
      </c>
      <c r="D162" s="130" t="s">
        <v>124</v>
      </c>
      <c r="E162" s="126">
        <v>42510</v>
      </c>
      <c r="F162" s="126">
        <v>42550</v>
      </c>
      <c r="G162" s="155">
        <f t="shared" si="47"/>
        <v>42580</v>
      </c>
      <c r="H162" s="148">
        <f t="shared" si="39"/>
        <v>42629</v>
      </c>
      <c r="I162" s="152">
        <v>42642</v>
      </c>
      <c r="J162" s="149">
        <f t="shared" si="40"/>
        <v>42650</v>
      </c>
      <c r="K162" s="91" t="s">
        <v>65</v>
      </c>
      <c r="L162" s="111">
        <f t="shared" si="38"/>
        <v>42671</v>
      </c>
      <c r="M162" s="129" t="s">
        <v>116</v>
      </c>
      <c r="N162" s="189">
        <f t="shared" si="50"/>
        <v>42945</v>
      </c>
      <c r="O162" s="114"/>
      <c r="P162" s="91"/>
      <c r="Q162" s="190"/>
      <c r="R162" s="91"/>
      <c r="S162" s="106"/>
      <c r="T162" s="91">
        <f t="shared" si="42"/>
        <v>1</v>
      </c>
      <c r="U162" s="91">
        <v>2</v>
      </c>
    </row>
    <row r="163" spans="1:21">
      <c r="A163" s="196">
        <f t="shared" si="49"/>
        <v>3</v>
      </c>
      <c r="B163" s="91" t="s">
        <v>278</v>
      </c>
      <c r="C163" s="91" t="s">
        <v>133</v>
      </c>
      <c r="D163" s="130" t="s">
        <v>112</v>
      </c>
      <c r="E163" s="126">
        <v>42513</v>
      </c>
      <c r="F163" s="126">
        <v>42545</v>
      </c>
      <c r="G163" s="155">
        <f t="shared" si="47"/>
        <v>42593</v>
      </c>
      <c r="H163" s="148">
        <f t="shared" si="39"/>
        <v>42642</v>
      </c>
      <c r="I163" s="152">
        <v>42655</v>
      </c>
      <c r="J163" s="149">
        <f t="shared" si="40"/>
        <v>42663</v>
      </c>
      <c r="K163" s="91" t="s">
        <v>65</v>
      </c>
      <c r="L163" s="111">
        <f t="shared" si="38"/>
        <v>42684</v>
      </c>
      <c r="M163" s="129" t="s">
        <v>116</v>
      </c>
      <c r="N163" s="189">
        <f t="shared" si="50"/>
        <v>42959</v>
      </c>
      <c r="O163" s="114"/>
      <c r="P163" s="91"/>
      <c r="Q163" s="190"/>
      <c r="R163" s="91"/>
      <c r="S163" s="106"/>
      <c r="T163" s="91">
        <f t="shared" si="42"/>
        <v>1</v>
      </c>
      <c r="U163" s="91">
        <v>2</v>
      </c>
    </row>
    <row r="164" spans="1:21">
      <c r="A164" s="196">
        <f t="shared" si="49"/>
        <v>4</v>
      </c>
      <c r="B164" s="105" t="s">
        <v>279</v>
      </c>
      <c r="C164" s="105" t="s">
        <v>133</v>
      </c>
      <c r="D164" s="107" t="s">
        <v>108</v>
      </c>
      <c r="E164" s="126">
        <v>42520</v>
      </c>
      <c r="F164" s="126">
        <v>42545</v>
      </c>
      <c r="G164" s="155">
        <f t="shared" si="47"/>
        <v>42593</v>
      </c>
      <c r="H164" s="149">
        <f t="shared" si="39"/>
        <v>42642</v>
      </c>
      <c r="I164" s="152">
        <v>42655</v>
      </c>
      <c r="J164" s="149">
        <f t="shared" si="40"/>
        <v>42663</v>
      </c>
      <c r="K164" s="105" t="s">
        <v>65</v>
      </c>
      <c r="L164" s="164">
        <f t="shared" si="38"/>
        <v>42684</v>
      </c>
      <c r="M164" s="129" t="s">
        <v>116</v>
      </c>
      <c r="N164" s="197">
        <f>EDATE(I164,7)</f>
        <v>42867</v>
      </c>
      <c r="O164" s="162" t="s">
        <v>280</v>
      </c>
      <c r="P164" s="105" t="s">
        <v>95</v>
      </c>
      <c r="Q164" s="198">
        <v>2011</v>
      </c>
      <c r="R164" s="105" t="s">
        <v>68</v>
      </c>
      <c r="S164" s="163"/>
      <c r="T164" s="91">
        <f t="shared" si="42"/>
        <v>1</v>
      </c>
      <c r="U164" s="91">
        <v>2</v>
      </c>
    </row>
    <row r="165" spans="1:21">
      <c r="A165" s="196">
        <f t="shared" si="49"/>
        <v>5</v>
      </c>
      <c r="B165" s="133" t="s">
        <v>281</v>
      </c>
      <c r="C165" s="133" t="s">
        <v>81</v>
      </c>
      <c r="D165" s="134" t="s">
        <v>23</v>
      </c>
      <c r="E165" s="135">
        <v>42460</v>
      </c>
      <c r="F165" s="135">
        <v>42535</v>
      </c>
      <c r="G165" s="157">
        <v>42536</v>
      </c>
      <c r="H165" s="158">
        <f t="shared" si="39"/>
        <v>42654</v>
      </c>
      <c r="I165" s="159">
        <v>42667</v>
      </c>
      <c r="J165" s="158">
        <f t="shared" si="40"/>
        <v>42675</v>
      </c>
      <c r="K165" s="133" t="s">
        <v>65</v>
      </c>
      <c r="L165" s="138">
        <f t="shared" si="38"/>
        <v>42696</v>
      </c>
      <c r="M165" s="192"/>
      <c r="N165" s="140">
        <f t="shared" ref="N165:N169" si="51">EDATE(I165,10)</f>
        <v>42971</v>
      </c>
      <c r="O165" s="141" t="s">
        <v>282</v>
      </c>
      <c r="P165" s="133"/>
      <c r="Q165" s="193"/>
      <c r="R165" s="133"/>
      <c r="S165" s="142"/>
      <c r="T165" s="91">
        <f t="shared" si="42"/>
        <v>1</v>
      </c>
      <c r="U165" s="91">
        <v>2</v>
      </c>
    </row>
    <row r="166" spans="1:21">
      <c r="A166" s="196">
        <f t="shared" si="49"/>
        <v>6</v>
      </c>
      <c r="B166" s="91" t="s">
        <v>283</v>
      </c>
      <c r="C166" s="91" t="s">
        <v>81</v>
      </c>
      <c r="D166" s="107" t="s">
        <v>23</v>
      </c>
      <c r="E166" s="126">
        <v>42520</v>
      </c>
      <c r="F166" s="126">
        <v>42548</v>
      </c>
      <c r="G166" s="155">
        <f t="shared" si="47"/>
        <v>42605</v>
      </c>
      <c r="H166" s="148">
        <f t="shared" si="39"/>
        <v>42654</v>
      </c>
      <c r="I166" s="152">
        <v>42667</v>
      </c>
      <c r="J166" s="149">
        <f t="shared" si="40"/>
        <v>42675</v>
      </c>
      <c r="K166" s="91" t="s">
        <v>65</v>
      </c>
      <c r="L166" s="111">
        <f t="shared" si="38"/>
        <v>42696</v>
      </c>
      <c r="M166" s="129" t="s">
        <v>116</v>
      </c>
      <c r="N166" s="189">
        <f t="shared" si="51"/>
        <v>42971</v>
      </c>
      <c r="O166" s="114"/>
      <c r="P166" s="91"/>
      <c r="Q166" s="190"/>
      <c r="R166" s="91"/>
      <c r="S166" s="106"/>
      <c r="T166" s="91">
        <f t="shared" si="42"/>
        <v>1</v>
      </c>
      <c r="U166" s="91">
        <v>2</v>
      </c>
    </row>
    <row r="167" spans="1:21">
      <c r="A167" s="196">
        <f t="shared" si="49"/>
        <v>7</v>
      </c>
      <c r="B167" s="91" t="s">
        <v>284</v>
      </c>
      <c r="C167" s="105" t="s">
        <v>81</v>
      </c>
      <c r="D167" s="107" t="s">
        <v>23</v>
      </c>
      <c r="E167" s="108">
        <v>42495</v>
      </c>
      <c r="F167" s="126">
        <v>42548</v>
      </c>
      <c r="G167" s="155">
        <f t="shared" si="47"/>
        <v>42640</v>
      </c>
      <c r="H167" s="149">
        <f t="shared" si="39"/>
        <v>42689</v>
      </c>
      <c r="I167" s="152">
        <v>42702</v>
      </c>
      <c r="J167" s="109">
        <f t="shared" si="40"/>
        <v>42710</v>
      </c>
      <c r="K167" s="91" t="s">
        <v>65</v>
      </c>
      <c r="L167" s="111">
        <f t="shared" si="38"/>
        <v>42731</v>
      </c>
      <c r="M167" s="129" t="s">
        <v>116</v>
      </c>
      <c r="N167" s="189">
        <f t="shared" si="51"/>
        <v>43006</v>
      </c>
      <c r="O167" s="114" t="s">
        <v>212</v>
      </c>
      <c r="P167" s="91"/>
      <c r="Q167" s="190"/>
      <c r="R167" s="91"/>
      <c r="S167" s="106"/>
      <c r="T167" s="91">
        <f t="shared" si="42"/>
        <v>1</v>
      </c>
      <c r="U167" s="91">
        <v>2</v>
      </c>
    </row>
    <row r="168" spans="1:21">
      <c r="A168" s="196">
        <f t="shared" si="49"/>
        <v>8</v>
      </c>
      <c r="B168" s="91" t="s">
        <v>285</v>
      </c>
      <c r="C168" s="91" t="s">
        <v>94</v>
      </c>
      <c r="D168" s="130" t="s">
        <v>25</v>
      </c>
      <c r="E168" s="126">
        <v>42555</v>
      </c>
      <c r="F168" s="126">
        <v>42641</v>
      </c>
      <c r="G168" s="155">
        <v>42647</v>
      </c>
      <c r="H168" s="148">
        <v>42702</v>
      </c>
      <c r="I168" s="152">
        <v>42711</v>
      </c>
      <c r="J168" s="149">
        <f t="shared" si="40"/>
        <v>42719</v>
      </c>
      <c r="K168" s="91" t="s">
        <v>65</v>
      </c>
      <c r="L168" s="111">
        <f t="shared" si="38"/>
        <v>42740</v>
      </c>
      <c r="M168" s="129" t="s">
        <v>116</v>
      </c>
      <c r="N168" s="189">
        <f t="shared" si="51"/>
        <v>43015</v>
      </c>
      <c r="O168" s="114"/>
      <c r="P168" s="91"/>
      <c r="Q168" s="190"/>
      <c r="R168" s="91"/>
      <c r="S168" s="106"/>
      <c r="T168" s="91">
        <f t="shared" si="42"/>
        <v>1</v>
      </c>
      <c r="U168" s="91">
        <v>2</v>
      </c>
    </row>
    <row r="169" spans="1:21">
      <c r="A169" s="196">
        <f t="shared" si="49"/>
        <v>9</v>
      </c>
      <c r="B169" s="91" t="s">
        <v>286</v>
      </c>
      <c r="C169" s="105" t="s">
        <v>94</v>
      </c>
      <c r="D169" s="107" t="s">
        <v>24</v>
      </c>
      <c r="E169" s="126">
        <v>42555</v>
      </c>
      <c r="F169" s="126">
        <v>42641</v>
      </c>
      <c r="G169" s="155">
        <v>42647</v>
      </c>
      <c r="H169" s="148">
        <f t="shared" si="39"/>
        <v>42698</v>
      </c>
      <c r="I169" s="152">
        <v>42711</v>
      </c>
      <c r="J169" s="149">
        <f t="shared" si="40"/>
        <v>42719</v>
      </c>
      <c r="K169" s="91" t="s">
        <v>65</v>
      </c>
      <c r="L169" s="111">
        <f t="shared" si="38"/>
        <v>42740</v>
      </c>
      <c r="M169" s="129" t="s">
        <v>116</v>
      </c>
      <c r="N169" s="189">
        <f t="shared" si="51"/>
        <v>43015</v>
      </c>
      <c r="O169" s="114"/>
      <c r="P169" s="91" t="s">
        <v>67</v>
      </c>
      <c r="Q169" s="194" t="s">
        <v>287</v>
      </c>
      <c r="R169" s="91" t="s">
        <v>68</v>
      </c>
      <c r="S169" s="106"/>
      <c r="T169" s="91">
        <f t="shared" si="42"/>
        <v>0</v>
      </c>
      <c r="U169" s="91">
        <v>2</v>
      </c>
    </row>
    <row r="170" spans="1:21">
      <c r="A170" s="196">
        <f t="shared" si="49"/>
        <v>10</v>
      </c>
      <c r="B170" s="105" t="s">
        <v>288</v>
      </c>
      <c r="C170" s="105" t="s">
        <v>122</v>
      </c>
      <c r="D170" s="107" t="s">
        <v>38</v>
      </c>
      <c r="E170" s="108">
        <v>42634</v>
      </c>
      <c r="F170" s="108">
        <v>42647</v>
      </c>
      <c r="G170" s="155">
        <f t="shared" si="47"/>
        <v>42649</v>
      </c>
      <c r="H170" s="149">
        <v>42691</v>
      </c>
      <c r="I170" s="152">
        <v>42711</v>
      </c>
      <c r="J170" s="149">
        <f t="shared" si="40"/>
        <v>42719</v>
      </c>
      <c r="K170" s="105" t="s">
        <v>65</v>
      </c>
      <c r="L170" s="164">
        <f t="shared" si="38"/>
        <v>42740</v>
      </c>
      <c r="M170" s="174" t="s">
        <v>116</v>
      </c>
      <c r="N170" s="197">
        <f>EDATE(I170,7)</f>
        <v>42923</v>
      </c>
      <c r="O170" s="162" t="s">
        <v>212</v>
      </c>
      <c r="P170" s="105" t="s">
        <v>95</v>
      </c>
      <c r="Q170" s="198">
        <v>2014</v>
      </c>
      <c r="R170" s="105" t="s">
        <v>68</v>
      </c>
      <c r="S170" s="163"/>
      <c r="T170" s="91">
        <f t="shared" si="42"/>
        <v>1</v>
      </c>
      <c r="U170" s="91">
        <v>2</v>
      </c>
    </row>
    <row r="171" spans="1:21">
      <c r="A171" s="196">
        <f t="shared" si="49"/>
        <v>11</v>
      </c>
      <c r="B171" s="91" t="s">
        <v>289</v>
      </c>
      <c r="C171" s="105" t="s">
        <v>122</v>
      </c>
      <c r="D171" s="107" t="s">
        <v>38</v>
      </c>
      <c r="E171" s="108">
        <v>42639</v>
      </c>
      <c r="F171" s="108">
        <v>42647</v>
      </c>
      <c r="G171" s="155">
        <f t="shared" si="47"/>
        <v>42649</v>
      </c>
      <c r="H171" s="149">
        <f t="shared" si="39"/>
        <v>42698</v>
      </c>
      <c r="I171" s="152">
        <v>42711</v>
      </c>
      <c r="J171" s="149">
        <f t="shared" si="40"/>
        <v>42719</v>
      </c>
      <c r="K171" s="91" t="s">
        <v>65</v>
      </c>
      <c r="L171" s="111">
        <f t="shared" si="38"/>
        <v>42740</v>
      </c>
      <c r="M171" s="129" t="s">
        <v>116</v>
      </c>
      <c r="N171" s="189">
        <f t="shared" ref="N171:N174" si="52">EDATE(I171,10)</f>
        <v>43015</v>
      </c>
      <c r="O171" s="114" t="s">
        <v>290</v>
      </c>
      <c r="P171" s="177" t="s">
        <v>87</v>
      </c>
      <c r="Q171" s="190">
        <v>2010</v>
      </c>
      <c r="R171" s="91" t="s">
        <v>68</v>
      </c>
      <c r="S171" s="106"/>
      <c r="T171" s="91">
        <f t="shared" si="42"/>
        <v>1</v>
      </c>
      <c r="U171" s="91">
        <v>2</v>
      </c>
    </row>
    <row r="172" spans="1:21">
      <c r="A172" s="196">
        <f t="shared" si="49"/>
        <v>12</v>
      </c>
      <c r="B172" s="91" t="s">
        <v>291</v>
      </c>
      <c r="C172" s="91" t="s">
        <v>261</v>
      </c>
      <c r="D172" s="130" t="s">
        <v>22</v>
      </c>
      <c r="E172" s="126">
        <v>42618</v>
      </c>
      <c r="F172" s="126">
        <v>42655</v>
      </c>
      <c r="G172" s="155">
        <f t="shared" si="47"/>
        <v>42656</v>
      </c>
      <c r="H172" s="148">
        <f t="shared" si="39"/>
        <v>42705</v>
      </c>
      <c r="I172" s="152">
        <v>42718</v>
      </c>
      <c r="J172" s="149">
        <f t="shared" si="40"/>
        <v>42726</v>
      </c>
      <c r="K172" s="91" t="s">
        <v>65</v>
      </c>
      <c r="L172" s="111">
        <f t="shared" si="38"/>
        <v>42747</v>
      </c>
      <c r="M172" s="129" t="s">
        <v>116</v>
      </c>
      <c r="N172" s="189">
        <f t="shared" si="52"/>
        <v>43022</v>
      </c>
      <c r="O172" s="114"/>
      <c r="P172" s="105" t="s">
        <v>95</v>
      </c>
      <c r="Q172" s="194" t="s">
        <v>292</v>
      </c>
      <c r="R172" s="91" t="s">
        <v>68</v>
      </c>
      <c r="S172" s="106"/>
      <c r="T172" s="91">
        <f t="shared" si="42"/>
        <v>0</v>
      </c>
      <c r="U172" s="91">
        <v>2</v>
      </c>
    </row>
    <row r="173" spans="1:21">
      <c r="A173" s="196">
        <f t="shared" si="49"/>
        <v>13</v>
      </c>
      <c r="B173" s="91" t="s">
        <v>293</v>
      </c>
      <c r="C173" s="91" t="s">
        <v>261</v>
      </c>
      <c r="D173" s="130" t="s">
        <v>26</v>
      </c>
      <c r="E173" s="126">
        <v>42618</v>
      </c>
      <c r="F173" s="126">
        <v>42655</v>
      </c>
      <c r="G173" s="155">
        <f t="shared" si="47"/>
        <v>42656</v>
      </c>
      <c r="H173" s="131">
        <f t="shared" si="39"/>
        <v>42705</v>
      </c>
      <c r="I173" s="152">
        <v>42718</v>
      </c>
      <c r="J173" s="149">
        <f t="shared" si="40"/>
        <v>42726</v>
      </c>
      <c r="K173" s="91" t="s">
        <v>65</v>
      </c>
      <c r="L173" s="111">
        <f t="shared" si="38"/>
        <v>42747</v>
      </c>
      <c r="M173" s="129" t="s">
        <v>116</v>
      </c>
      <c r="N173" s="189">
        <f t="shared" si="52"/>
        <v>43022</v>
      </c>
      <c r="O173" s="114"/>
      <c r="P173" s="165" t="s">
        <v>294</v>
      </c>
      <c r="Q173" s="190">
        <v>2016</v>
      </c>
      <c r="R173" s="91" t="s">
        <v>68</v>
      </c>
      <c r="S173" s="106"/>
      <c r="T173" s="91">
        <f t="shared" si="42"/>
        <v>1</v>
      </c>
      <c r="U173" s="91">
        <v>2</v>
      </c>
    </row>
    <row r="174" spans="1:21">
      <c r="A174" s="196">
        <f t="shared" si="49"/>
        <v>14</v>
      </c>
      <c r="B174" s="91" t="s">
        <v>295</v>
      </c>
      <c r="C174" s="91" t="s">
        <v>261</v>
      </c>
      <c r="D174" s="130" t="s">
        <v>22</v>
      </c>
      <c r="E174" s="126">
        <v>42618</v>
      </c>
      <c r="F174" s="126">
        <v>42655</v>
      </c>
      <c r="G174" s="155">
        <f t="shared" si="47"/>
        <v>42656</v>
      </c>
      <c r="H174" s="148">
        <f t="shared" si="39"/>
        <v>42705</v>
      </c>
      <c r="I174" s="152">
        <v>42718</v>
      </c>
      <c r="J174" s="149">
        <f t="shared" si="40"/>
        <v>42726</v>
      </c>
      <c r="K174" s="91" t="s">
        <v>65</v>
      </c>
      <c r="L174" s="111">
        <f t="shared" si="38"/>
        <v>42747</v>
      </c>
      <c r="M174" s="129" t="s">
        <v>116</v>
      </c>
      <c r="N174" s="189">
        <f t="shared" si="52"/>
        <v>43022</v>
      </c>
      <c r="O174" s="114"/>
      <c r="P174" s="91" t="s">
        <v>227</v>
      </c>
      <c r="Q174" s="190"/>
      <c r="R174" s="91"/>
      <c r="S174" s="106"/>
      <c r="T174" s="91">
        <f t="shared" si="42"/>
        <v>1</v>
      </c>
      <c r="U174" s="91">
        <v>2</v>
      </c>
    </row>
    <row r="175" spans="1:21">
      <c r="A175" s="196">
        <f t="shared" si="49"/>
        <v>15</v>
      </c>
      <c r="B175" s="115" t="s">
        <v>296</v>
      </c>
      <c r="C175" s="115" t="s">
        <v>79</v>
      </c>
      <c r="D175" s="116" t="s">
        <v>27</v>
      </c>
      <c r="E175" s="117">
        <v>42536</v>
      </c>
      <c r="F175" s="117">
        <v>42622</v>
      </c>
      <c r="G175" s="122">
        <v>42625</v>
      </c>
      <c r="H175" s="150">
        <f t="shared" si="39"/>
        <v>42706</v>
      </c>
      <c r="I175" s="153">
        <v>42719</v>
      </c>
      <c r="J175" s="150">
        <f t="shared" si="40"/>
        <v>42727</v>
      </c>
      <c r="K175" s="115" t="s">
        <v>102</v>
      </c>
      <c r="L175" s="120">
        <f t="shared" si="38"/>
        <v>42748</v>
      </c>
      <c r="M175" s="151" t="s">
        <v>116</v>
      </c>
      <c r="N175" s="191">
        <f t="shared" ref="N175:N176" si="53">EDATE(I175,12)</f>
        <v>43084</v>
      </c>
      <c r="O175" s="123" t="s">
        <v>212</v>
      </c>
      <c r="P175" s="115" t="s">
        <v>297</v>
      </c>
      <c r="Q175" s="199" t="s">
        <v>298</v>
      </c>
      <c r="R175" s="115" t="s">
        <v>68</v>
      </c>
      <c r="S175" s="124"/>
      <c r="T175" s="91">
        <f t="shared" si="42"/>
        <v>0</v>
      </c>
      <c r="U175" s="91">
        <v>2</v>
      </c>
    </row>
    <row r="176" spans="1:21">
      <c r="A176" s="196">
        <f t="shared" si="49"/>
        <v>16</v>
      </c>
      <c r="B176" s="115" t="s">
        <v>299</v>
      </c>
      <c r="C176" s="115" t="s">
        <v>114</v>
      </c>
      <c r="D176" s="116" t="s">
        <v>38</v>
      </c>
      <c r="E176" s="117">
        <v>42618</v>
      </c>
      <c r="F176" s="117">
        <v>42633</v>
      </c>
      <c r="G176" s="122">
        <f>I176-92</f>
        <v>42635</v>
      </c>
      <c r="H176" s="150">
        <f t="shared" si="39"/>
        <v>42714</v>
      </c>
      <c r="I176" s="153">
        <v>42727</v>
      </c>
      <c r="J176" s="150">
        <f t="shared" si="40"/>
        <v>42735</v>
      </c>
      <c r="K176" s="115" t="s">
        <v>102</v>
      </c>
      <c r="L176" s="120">
        <f t="shared" si="38"/>
        <v>42756</v>
      </c>
      <c r="M176" s="151" t="s">
        <v>116</v>
      </c>
      <c r="N176" s="191">
        <f t="shared" si="53"/>
        <v>43092</v>
      </c>
      <c r="O176" s="123"/>
      <c r="P176" s="115"/>
      <c r="Q176" s="195"/>
      <c r="R176" s="115"/>
      <c r="S176" s="124"/>
      <c r="T176" s="91">
        <f t="shared" si="42"/>
        <v>1</v>
      </c>
      <c r="U176" s="91">
        <v>2</v>
      </c>
    </row>
    <row r="177" spans="1:21">
      <c r="A177" s="196">
        <f t="shared" si="49"/>
        <v>17</v>
      </c>
      <c r="B177" s="105" t="s">
        <v>300</v>
      </c>
      <c r="C177" s="105" t="s">
        <v>81</v>
      </c>
      <c r="D177" s="107" t="s">
        <v>21</v>
      </c>
      <c r="E177" s="126">
        <v>42639</v>
      </c>
      <c r="F177" s="126">
        <v>42667</v>
      </c>
      <c r="G177" s="108">
        <v>42670</v>
      </c>
      <c r="H177" s="148">
        <f t="shared" si="39"/>
        <v>42718</v>
      </c>
      <c r="I177" s="152">
        <v>42731</v>
      </c>
      <c r="J177" s="149">
        <f t="shared" si="40"/>
        <v>42739</v>
      </c>
      <c r="K177" s="91" t="s">
        <v>65</v>
      </c>
      <c r="L177" s="111">
        <f t="shared" si="38"/>
        <v>42760</v>
      </c>
      <c r="M177" s="129" t="s">
        <v>116</v>
      </c>
      <c r="N177" s="189">
        <f t="shared" ref="N177:N178" si="54">EDATE(I177,10)</f>
        <v>43035</v>
      </c>
      <c r="O177" s="114"/>
      <c r="P177" s="177" t="s">
        <v>87</v>
      </c>
      <c r="Q177" s="194" t="s">
        <v>301</v>
      </c>
      <c r="R177" s="91" t="s">
        <v>275</v>
      </c>
      <c r="S177" s="106"/>
      <c r="T177" s="91">
        <f t="shared" si="42"/>
        <v>0</v>
      </c>
      <c r="U177" s="91">
        <v>2</v>
      </c>
    </row>
    <row r="178" spans="1:21">
      <c r="A178" s="187">
        <f t="shared" ref="A178:A194" si="55">ROW(1:1)</f>
        <v>1</v>
      </c>
      <c r="B178" s="91" t="s">
        <v>302</v>
      </c>
      <c r="C178" s="91" t="s">
        <v>79</v>
      </c>
      <c r="D178" s="130" t="s">
        <v>27</v>
      </c>
      <c r="E178" s="126">
        <v>42635</v>
      </c>
      <c r="F178" s="126">
        <v>42684</v>
      </c>
      <c r="G178" s="155">
        <v>42688</v>
      </c>
      <c r="H178" s="148">
        <f t="shared" si="39"/>
        <v>42748</v>
      </c>
      <c r="I178" s="152">
        <v>42761</v>
      </c>
      <c r="J178" s="149">
        <f t="shared" si="40"/>
        <v>42769</v>
      </c>
      <c r="K178" s="91" t="s">
        <v>65</v>
      </c>
      <c r="L178" s="111">
        <f t="shared" si="38"/>
        <v>42790</v>
      </c>
      <c r="M178" s="129" t="s">
        <v>116</v>
      </c>
      <c r="N178" s="189">
        <f t="shared" si="54"/>
        <v>43065</v>
      </c>
      <c r="O178" s="114"/>
      <c r="P178" s="91"/>
      <c r="Q178" s="200"/>
      <c r="R178" s="91"/>
      <c r="S178" s="106"/>
      <c r="T178" s="91">
        <f t="shared" si="42"/>
        <v>1</v>
      </c>
      <c r="U178" s="91">
        <v>1</v>
      </c>
    </row>
    <row r="179" spans="1:21">
      <c r="A179" s="187">
        <f t="shared" si="55"/>
        <v>2</v>
      </c>
      <c r="B179" s="115" t="s">
        <v>303</v>
      </c>
      <c r="C179" s="115" t="s">
        <v>81</v>
      </c>
      <c r="D179" s="116" t="s">
        <v>23</v>
      </c>
      <c r="E179" s="117">
        <v>42627</v>
      </c>
      <c r="F179" s="117">
        <v>42667</v>
      </c>
      <c r="G179" s="122">
        <v>42670</v>
      </c>
      <c r="H179" s="118">
        <f t="shared" si="39"/>
        <v>42780</v>
      </c>
      <c r="I179" s="153">
        <v>42793</v>
      </c>
      <c r="J179" s="150">
        <f t="shared" si="40"/>
        <v>42801</v>
      </c>
      <c r="K179" s="115" t="s">
        <v>102</v>
      </c>
      <c r="L179" s="120">
        <f t="shared" si="38"/>
        <v>42822</v>
      </c>
      <c r="M179" s="121" t="s">
        <v>116</v>
      </c>
      <c r="N179" s="191">
        <f>EDATE(I179,12)</f>
        <v>43158</v>
      </c>
      <c r="O179" s="123"/>
      <c r="P179" s="115"/>
      <c r="Q179" s="117"/>
      <c r="R179" s="115"/>
      <c r="S179" s="124"/>
      <c r="T179" s="91">
        <f t="shared" si="42"/>
        <v>1</v>
      </c>
      <c r="U179" s="91">
        <v>1</v>
      </c>
    </row>
    <row r="180" spans="1:21">
      <c r="A180" s="187">
        <f t="shared" si="55"/>
        <v>3</v>
      </c>
      <c r="B180" s="91" t="s">
        <v>304</v>
      </c>
      <c r="C180" s="91" t="s">
        <v>94</v>
      </c>
      <c r="D180" s="130" t="s">
        <v>25</v>
      </c>
      <c r="E180" s="126">
        <v>42713</v>
      </c>
      <c r="F180" s="126">
        <v>42727</v>
      </c>
      <c r="G180" s="155">
        <v>42730</v>
      </c>
      <c r="H180" s="148">
        <f t="shared" si="39"/>
        <v>42782</v>
      </c>
      <c r="I180" s="152">
        <v>42795</v>
      </c>
      <c r="J180" s="149">
        <f t="shared" si="40"/>
        <v>42803</v>
      </c>
      <c r="K180" s="91" t="s">
        <v>65</v>
      </c>
      <c r="L180" s="111">
        <f t="shared" si="38"/>
        <v>42824</v>
      </c>
      <c r="M180" s="112" t="s">
        <v>116</v>
      </c>
      <c r="N180" s="189">
        <f t="shared" ref="N180:N200" si="56">EDATE(I180,10)</f>
        <v>43101</v>
      </c>
      <c r="O180" s="114"/>
      <c r="P180" s="91"/>
      <c r="Q180" s="91"/>
      <c r="R180" s="91"/>
      <c r="S180" s="106"/>
      <c r="T180" s="91">
        <f t="shared" si="42"/>
        <v>1</v>
      </c>
      <c r="U180" s="91">
        <v>1</v>
      </c>
    </row>
    <row r="181" spans="1:21">
      <c r="A181" s="187">
        <f t="shared" si="55"/>
        <v>4</v>
      </c>
      <c r="B181" s="91" t="s">
        <v>305</v>
      </c>
      <c r="C181" s="91" t="s">
        <v>79</v>
      </c>
      <c r="D181" s="130" t="s">
        <v>27</v>
      </c>
      <c r="E181" s="194">
        <v>42656</v>
      </c>
      <c r="F181" s="194">
        <v>42746</v>
      </c>
      <c r="G181" s="201" t="s">
        <v>306</v>
      </c>
      <c r="H181" s="148">
        <f t="shared" si="39"/>
        <v>42797</v>
      </c>
      <c r="I181" s="152">
        <v>42810</v>
      </c>
      <c r="J181" s="149">
        <f t="shared" si="40"/>
        <v>42818</v>
      </c>
      <c r="K181" s="91" t="s">
        <v>65</v>
      </c>
      <c r="L181" s="111">
        <f t="shared" si="38"/>
        <v>42839</v>
      </c>
      <c r="M181" s="112" t="s">
        <v>116</v>
      </c>
      <c r="N181" s="189">
        <f t="shared" si="56"/>
        <v>43116</v>
      </c>
      <c r="O181" s="114"/>
      <c r="P181" s="165" t="s">
        <v>87</v>
      </c>
      <c r="Q181" s="91">
        <v>2017</v>
      </c>
      <c r="R181" s="91" t="s">
        <v>275</v>
      </c>
      <c r="S181" s="106"/>
      <c r="T181" s="91">
        <f t="shared" si="42"/>
        <v>1</v>
      </c>
      <c r="U181" s="91">
        <v>1</v>
      </c>
    </row>
    <row r="182" spans="1:21">
      <c r="A182" s="187">
        <f t="shared" si="55"/>
        <v>5</v>
      </c>
      <c r="B182" s="91" t="s">
        <v>307</v>
      </c>
      <c r="C182" s="105" t="s">
        <v>81</v>
      </c>
      <c r="D182" s="107" t="s">
        <v>23</v>
      </c>
      <c r="E182" s="126">
        <v>42626</v>
      </c>
      <c r="F182" s="126">
        <v>42688</v>
      </c>
      <c r="G182" s="155">
        <v>42690</v>
      </c>
      <c r="H182" s="148">
        <f t="shared" si="39"/>
        <v>42808</v>
      </c>
      <c r="I182" s="152">
        <v>42821</v>
      </c>
      <c r="J182" s="149">
        <f t="shared" si="40"/>
        <v>42829</v>
      </c>
      <c r="K182" s="91" t="s">
        <v>65</v>
      </c>
      <c r="L182" s="111">
        <f t="shared" si="38"/>
        <v>42850</v>
      </c>
      <c r="M182" s="112" t="s">
        <v>116</v>
      </c>
      <c r="N182" s="189">
        <f t="shared" si="56"/>
        <v>43127</v>
      </c>
      <c r="O182" s="114" t="s">
        <v>212</v>
      </c>
      <c r="P182" s="91"/>
      <c r="Q182" s="91"/>
      <c r="R182" s="91"/>
      <c r="S182" s="106"/>
      <c r="T182" s="91">
        <f t="shared" si="42"/>
        <v>1</v>
      </c>
      <c r="U182" s="91">
        <v>1</v>
      </c>
    </row>
    <row r="183" spans="1:21">
      <c r="A183" s="187">
        <f t="shared" si="55"/>
        <v>6</v>
      </c>
      <c r="B183" s="91" t="s">
        <v>308</v>
      </c>
      <c r="C183" s="91" t="s">
        <v>81</v>
      </c>
      <c r="D183" s="130" t="s">
        <v>21</v>
      </c>
      <c r="E183" s="126">
        <v>42633</v>
      </c>
      <c r="F183" s="126">
        <v>42688</v>
      </c>
      <c r="G183" s="155">
        <v>42691</v>
      </c>
      <c r="H183" s="148">
        <f t="shared" si="39"/>
        <v>42808</v>
      </c>
      <c r="I183" s="152">
        <v>42821</v>
      </c>
      <c r="J183" s="149">
        <f t="shared" si="40"/>
        <v>42829</v>
      </c>
      <c r="K183" s="91" t="s">
        <v>65</v>
      </c>
      <c r="L183" s="111">
        <f t="shared" si="38"/>
        <v>42850</v>
      </c>
      <c r="M183" s="112" t="s">
        <v>116</v>
      </c>
      <c r="N183" s="189">
        <f t="shared" si="56"/>
        <v>43127</v>
      </c>
      <c r="O183" s="114"/>
      <c r="P183" s="91"/>
      <c r="Q183" s="91"/>
      <c r="R183" s="91"/>
      <c r="S183" s="106"/>
      <c r="T183" s="91">
        <f t="shared" si="42"/>
        <v>1</v>
      </c>
      <c r="U183" s="91">
        <v>1</v>
      </c>
    </row>
    <row r="184" spans="1:21">
      <c r="A184" s="187">
        <f t="shared" si="55"/>
        <v>7</v>
      </c>
      <c r="B184" s="91" t="s">
        <v>309</v>
      </c>
      <c r="C184" s="105" t="s">
        <v>114</v>
      </c>
      <c r="D184" s="107" t="s">
        <v>38</v>
      </c>
      <c r="E184" s="126">
        <v>42755</v>
      </c>
      <c r="F184" s="126">
        <v>42783</v>
      </c>
      <c r="G184" s="155">
        <v>42786</v>
      </c>
      <c r="H184" s="148">
        <f t="shared" si="39"/>
        <v>42838</v>
      </c>
      <c r="I184" s="152">
        <v>42851</v>
      </c>
      <c r="J184" s="149">
        <f t="shared" si="40"/>
        <v>42859</v>
      </c>
      <c r="K184" s="91" t="s">
        <v>65</v>
      </c>
      <c r="L184" s="202">
        <f t="shared" ref="L184:L247" si="57">I184+29</f>
        <v>42880</v>
      </c>
      <c r="M184" s="112" t="s">
        <v>116</v>
      </c>
      <c r="N184" s="189">
        <f t="shared" si="56"/>
        <v>43157</v>
      </c>
      <c r="O184" s="114"/>
      <c r="P184" s="91"/>
      <c r="Q184" s="91"/>
      <c r="R184" s="91"/>
      <c r="S184" s="106"/>
      <c r="T184" s="91">
        <f t="shared" si="42"/>
        <v>1</v>
      </c>
      <c r="U184" s="91">
        <v>1</v>
      </c>
    </row>
    <row r="185" spans="1:21">
      <c r="A185" s="187">
        <f t="shared" si="55"/>
        <v>8</v>
      </c>
      <c r="B185" s="91" t="s">
        <v>310</v>
      </c>
      <c r="C185" s="105" t="s">
        <v>114</v>
      </c>
      <c r="D185" s="107" t="s">
        <v>38</v>
      </c>
      <c r="E185" s="126">
        <v>42761</v>
      </c>
      <c r="F185" s="126">
        <v>42783</v>
      </c>
      <c r="G185" s="155">
        <v>42786</v>
      </c>
      <c r="H185" s="148">
        <f t="shared" si="39"/>
        <v>42838</v>
      </c>
      <c r="I185" s="152">
        <v>42851</v>
      </c>
      <c r="J185" s="149">
        <f t="shared" si="40"/>
        <v>42859</v>
      </c>
      <c r="K185" s="91" t="s">
        <v>65</v>
      </c>
      <c r="L185" s="202">
        <f t="shared" si="57"/>
        <v>42880</v>
      </c>
      <c r="M185" s="112" t="s">
        <v>116</v>
      </c>
      <c r="N185" s="189">
        <f t="shared" si="56"/>
        <v>43157</v>
      </c>
      <c r="O185" s="114"/>
      <c r="P185" s="91"/>
      <c r="Q185" s="91"/>
      <c r="R185" s="91"/>
      <c r="S185" s="106"/>
      <c r="T185" s="91">
        <f t="shared" si="42"/>
        <v>1</v>
      </c>
      <c r="U185" s="91">
        <v>1</v>
      </c>
    </row>
    <row r="186" spans="1:21">
      <c r="A186" s="187">
        <f t="shared" si="55"/>
        <v>9</v>
      </c>
      <c r="B186" s="91" t="s">
        <v>311</v>
      </c>
      <c r="C186" s="105" t="s">
        <v>122</v>
      </c>
      <c r="D186" s="107" t="s">
        <v>38</v>
      </c>
      <c r="E186" s="126">
        <v>42786</v>
      </c>
      <c r="F186" s="113">
        <v>42800</v>
      </c>
      <c r="G186" s="155">
        <v>42801</v>
      </c>
      <c r="H186" s="148">
        <f t="shared" ref="H186:H249" si="58">I186-13</f>
        <v>42852</v>
      </c>
      <c r="I186" s="152">
        <v>42865</v>
      </c>
      <c r="J186" s="149">
        <f t="shared" si="40"/>
        <v>42873</v>
      </c>
      <c r="K186" s="91" t="s">
        <v>65</v>
      </c>
      <c r="L186" s="111">
        <f t="shared" si="57"/>
        <v>42894</v>
      </c>
      <c r="M186" s="129" t="s">
        <v>116</v>
      </c>
      <c r="N186" s="189">
        <f t="shared" si="56"/>
        <v>43169</v>
      </c>
      <c r="O186" s="114"/>
      <c r="P186" s="177" t="s">
        <v>95</v>
      </c>
      <c r="Q186" s="126">
        <v>41517</v>
      </c>
      <c r="R186" s="91" t="s">
        <v>68</v>
      </c>
      <c r="S186" s="106"/>
      <c r="T186" s="91">
        <f t="shared" si="42"/>
        <v>1</v>
      </c>
      <c r="U186" s="91">
        <v>1</v>
      </c>
    </row>
    <row r="187" spans="1:21">
      <c r="A187" s="187">
        <f t="shared" si="55"/>
        <v>10</v>
      </c>
      <c r="B187" s="91" t="s">
        <v>312</v>
      </c>
      <c r="C187" s="105" t="s">
        <v>122</v>
      </c>
      <c r="D187" s="107" t="s">
        <v>30</v>
      </c>
      <c r="E187" s="126">
        <v>42786</v>
      </c>
      <c r="F187" s="113">
        <v>42800</v>
      </c>
      <c r="G187" s="155">
        <v>42801</v>
      </c>
      <c r="H187" s="148">
        <f t="shared" si="58"/>
        <v>42852</v>
      </c>
      <c r="I187" s="152">
        <v>42865</v>
      </c>
      <c r="J187" s="149">
        <f t="shared" si="40"/>
        <v>42873</v>
      </c>
      <c r="K187" s="91" t="s">
        <v>65</v>
      </c>
      <c r="L187" s="111">
        <f t="shared" si="57"/>
        <v>42894</v>
      </c>
      <c r="M187" s="129" t="s">
        <v>116</v>
      </c>
      <c r="N187" s="189">
        <f t="shared" si="56"/>
        <v>43169</v>
      </c>
      <c r="O187" s="114"/>
      <c r="P187" s="91"/>
      <c r="Q187" s="91"/>
      <c r="R187" s="91"/>
      <c r="S187" s="106"/>
      <c r="T187" s="91">
        <f t="shared" si="42"/>
        <v>1</v>
      </c>
      <c r="U187" s="91">
        <v>1</v>
      </c>
    </row>
    <row r="188" spans="1:21">
      <c r="A188" s="187">
        <f t="shared" si="55"/>
        <v>11</v>
      </c>
      <c r="B188" s="91" t="s">
        <v>313</v>
      </c>
      <c r="C188" s="91" t="s">
        <v>261</v>
      </c>
      <c r="D188" s="130" t="s">
        <v>26</v>
      </c>
      <c r="E188" s="126">
        <v>42759</v>
      </c>
      <c r="F188" s="126">
        <v>42809</v>
      </c>
      <c r="G188" s="155">
        <v>42810</v>
      </c>
      <c r="H188" s="111">
        <f t="shared" si="58"/>
        <v>42859</v>
      </c>
      <c r="I188" s="203">
        <v>42872</v>
      </c>
      <c r="J188" s="108">
        <f t="shared" si="40"/>
        <v>42880</v>
      </c>
      <c r="K188" s="95" t="s">
        <v>65</v>
      </c>
      <c r="L188" s="113">
        <f t="shared" si="57"/>
        <v>42901</v>
      </c>
      <c r="M188" s="129" t="s">
        <v>116</v>
      </c>
      <c r="N188" s="189">
        <f t="shared" si="56"/>
        <v>43176</v>
      </c>
      <c r="O188" s="204"/>
      <c r="P188" s="95"/>
      <c r="Q188" s="95"/>
      <c r="R188" s="95"/>
      <c r="S188" s="205"/>
      <c r="T188" s="63">
        <f t="shared" si="42"/>
        <v>1</v>
      </c>
      <c r="U188">
        <v>1</v>
      </c>
    </row>
    <row r="189" spans="1:21">
      <c r="A189" s="187">
        <f t="shared" si="55"/>
        <v>12</v>
      </c>
      <c r="B189" s="91" t="s">
        <v>314</v>
      </c>
      <c r="C189" s="91" t="s">
        <v>261</v>
      </c>
      <c r="D189" s="130" t="s">
        <v>22</v>
      </c>
      <c r="E189" s="126">
        <v>42759</v>
      </c>
      <c r="F189" s="126">
        <v>42809</v>
      </c>
      <c r="G189" s="155">
        <v>42810</v>
      </c>
      <c r="H189" s="111">
        <f t="shared" si="58"/>
        <v>42859</v>
      </c>
      <c r="I189" s="203">
        <v>42872</v>
      </c>
      <c r="J189" s="155">
        <f t="shared" si="40"/>
        <v>42880</v>
      </c>
      <c r="K189" s="206" t="s">
        <v>65</v>
      </c>
      <c r="L189" s="113">
        <f t="shared" si="57"/>
        <v>42901</v>
      </c>
      <c r="M189" s="129" t="s">
        <v>116</v>
      </c>
      <c r="N189" s="189">
        <f t="shared" si="56"/>
        <v>43176</v>
      </c>
      <c r="O189" s="204"/>
      <c r="P189" s="206"/>
      <c r="Q189" s="206"/>
      <c r="R189" s="206"/>
      <c r="S189" s="207"/>
      <c r="T189" s="63">
        <f t="shared" si="42"/>
        <v>1</v>
      </c>
      <c r="U189">
        <v>1</v>
      </c>
    </row>
    <row r="190" spans="1:21">
      <c r="A190" s="187">
        <f t="shared" si="55"/>
        <v>13</v>
      </c>
      <c r="B190" s="91" t="s">
        <v>315</v>
      </c>
      <c r="C190" s="91" t="s">
        <v>94</v>
      </c>
      <c r="D190" s="130" t="s">
        <v>25</v>
      </c>
      <c r="E190" s="126">
        <v>42713</v>
      </c>
      <c r="F190" s="126">
        <v>42776</v>
      </c>
      <c r="G190" s="155">
        <v>42779</v>
      </c>
      <c r="H190" s="148">
        <f t="shared" si="58"/>
        <v>42866</v>
      </c>
      <c r="I190" s="110">
        <v>42879</v>
      </c>
      <c r="J190" s="149">
        <f t="shared" ref="J190:J253" si="59">I190+8</f>
        <v>42887</v>
      </c>
      <c r="K190" s="91" t="s">
        <v>65</v>
      </c>
      <c r="L190" s="111">
        <f t="shared" si="57"/>
        <v>42908</v>
      </c>
      <c r="M190" s="129" t="s">
        <v>116</v>
      </c>
      <c r="N190" s="189">
        <f t="shared" si="56"/>
        <v>43183</v>
      </c>
      <c r="O190" s="114"/>
      <c r="P190" s="177" t="s">
        <v>87</v>
      </c>
      <c r="Q190" s="126">
        <v>40416</v>
      </c>
      <c r="R190" s="91" t="s">
        <v>68</v>
      </c>
      <c r="S190" s="106"/>
      <c r="T190" s="91">
        <f t="shared" si="42"/>
        <v>1</v>
      </c>
      <c r="U190" s="91">
        <v>1</v>
      </c>
    </row>
    <row r="191" spans="1:21">
      <c r="A191" s="187">
        <f t="shared" si="55"/>
        <v>14</v>
      </c>
      <c r="B191" s="91" t="s">
        <v>316</v>
      </c>
      <c r="C191" s="91" t="s">
        <v>261</v>
      </c>
      <c r="D191" s="130" t="s">
        <v>26</v>
      </c>
      <c r="E191" s="126">
        <v>42797</v>
      </c>
      <c r="F191" s="126">
        <v>42830</v>
      </c>
      <c r="G191" s="155">
        <f>I191-62</f>
        <v>42831</v>
      </c>
      <c r="H191" s="148">
        <f t="shared" si="58"/>
        <v>42880</v>
      </c>
      <c r="I191" s="152">
        <v>42893</v>
      </c>
      <c r="J191" s="149">
        <f t="shared" si="59"/>
        <v>42901</v>
      </c>
      <c r="K191" s="91" t="s">
        <v>65</v>
      </c>
      <c r="L191" s="111">
        <f t="shared" si="57"/>
        <v>42922</v>
      </c>
      <c r="M191" s="129" t="s">
        <v>116</v>
      </c>
      <c r="N191" s="189">
        <f t="shared" si="56"/>
        <v>43197</v>
      </c>
      <c r="O191" s="114"/>
      <c r="P191" s="91"/>
      <c r="Q191" s="91"/>
      <c r="R191" s="91"/>
      <c r="S191" s="106"/>
      <c r="T191" s="91">
        <f t="shared" si="42"/>
        <v>1</v>
      </c>
      <c r="U191" s="91">
        <v>1</v>
      </c>
    </row>
    <row r="192" spans="1:21">
      <c r="A192" s="187">
        <f t="shared" si="55"/>
        <v>15</v>
      </c>
      <c r="B192" s="91" t="s">
        <v>317</v>
      </c>
      <c r="C192" s="91" t="s">
        <v>94</v>
      </c>
      <c r="D192" s="130" t="s">
        <v>25</v>
      </c>
      <c r="E192" s="126">
        <v>42779</v>
      </c>
      <c r="F192" s="126">
        <v>42809</v>
      </c>
      <c r="G192" s="155">
        <v>42810</v>
      </c>
      <c r="H192" s="148">
        <f t="shared" si="58"/>
        <v>42887</v>
      </c>
      <c r="I192" s="152">
        <v>42900</v>
      </c>
      <c r="J192" s="149">
        <f t="shared" si="59"/>
        <v>42908</v>
      </c>
      <c r="K192" s="91" t="s">
        <v>65</v>
      </c>
      <c r="L192" s="111">
        <f t="shared" si="57"/>
        <v>42929</v>
      </c>
      <c r="M192" s="129" t="s">
        <v>116</v>
      </c>
      <c r="N192" s="189">
        <f t="shared" si="56"/>
        <v>43204</v>
      </c>
      <c r="O192" s="114"/>
      <c r="P192" s="165" t="s">
        <v>95</v>
      </c>
      <c r="Q192" s="126">
        <v>42979</v>
      </c>
      <c r="R192" s="91" t="s">
        <v>68</v>
      </c>
      <c r="S192" s="106"/>
      <c r="T192" s="91">
        <f t="shared" si="42"/>
        <v>0</v>
      </c>
      <c r="U192" s="91">
        <v>1</v>
      </c>
    </row>
    <row r="193" spans="1:21">
      <c r="A193" s="187">
        <f t="shared" si="55"/>
        <v>16</v>
      </c>
      <c r="B193" s="91" t="s">
        <v>318</v>
      </c>
      <c r="C193" s="91" t="s">
        <v>94</v>
      </c>
      <c r="D193" s="130" t="s">
        <v>25</v>
      </c>
      <c r="E193" s="126">
        <v>42783</v>
      </c>
      <c r="F193" s="126">
        <v>42809</v>
      </c>
      <c r="G193" s="155">
        <v>42810</v>
      </c>
      <c r="H193" s="148">
        <f t="shared" si="58"/>
        <v>42887</v>
      </c>
      <c r="I193" s="152">
        <v>42900</v>
      </c>
      <c r="J193" s="149">
        <f t="shared" si="59"/>
        <v>42908</v>
      </c>
      <c r="K193" s="91" t="s">
        <v>65</v>
      </c>
      <c r="L193" s="111">
        <f t="shared" si="57"/>
        <v>42929</v>
      </c>
      <c r="M193" s="129" t="s">
        <v>116</v>
      </c>
      <c r="N193" s="189">
        <f t="shared" si="56"/>
        <v>43204</v>
      </c>
      <c r="O193" s="114"/>
      <c r="P193" s="177" t="s">
        <v>87</v>
      </c>
      <c r="Q193" s="126">
        <v>42901</v>
      </c>
      <c r="R193" s="91" t="s">
        <v>275</v>
      </c>
      <c r="S193" s="106"/>
      <c r="T193" s="91">
        <f t="shared" si="42"/>
        <v>0</v>
      </c>
      <c r="U193" s="91">
        <v>1</v>
      </c>
    </row>
    <row r="194" spans="1:21">
      <c r="A194" s="187">
        <f t="shared" si="55"/>
        <v>17</v>
      </c>
      <c r="B194" s="91" t="s">
        <v>319</v>
      </c>
      <c r="C194" s="105" t="s">
        <v>81</v>
      </c>
      <c r="D194" s="107" t="s">
        <v>21</v>
      </c>
      <c r="E194" s="126">
        <v>42780</v>
      </c>
      <c r="F194" s="126">
        <v>42821</v>
      </c>
      <c r="G194" s="155">
        <v>42822</v>
      </c>
      <c r="H194" s="148">
        <f t="shared" si="58"/>
        <v>42892</v>
      </c>
      <c r="I194" s="152">
        <v>42905</v>
      </c>
      <c r="J194" s="149">
        <f t="shared" si="59"/>
        <v>42913</v>
      </c>
      <c r="K194" s="91" t="s">
        <v>65</v>
      </c>
      <c r="L194" s="111">
        <f t="shared" si="57"/>
        <v>42934</v>
      </c>
      <c r="M194" s="129" t="s">
        <v>116</v>
      </c>
      <c r="N194" s="189">
        <f t="shared" si="56"/>
        <v>43209</v>
      </c>
      <c r="O194" s="114"/>
      <c r="P194" s="177" t="s">
        <v>67</v>
      </c>
      <c r="Q194" s="126">
        <v>42906</v>
      </c>
      <c r="R194" s="91" t="s">
        <v>275</v>
      </c>
      <c r="S194" s="106"/>
      <c r="T194" s="91">
        <f t="shared" ref="T194:T257" si="60">IF(I194&gt;Q194,1,0)</f>
        <v>0</v>
      </c>
      <c r="U194" s="91">
        <v>1</v>
      </c>
    </row>
    <row r="195" spans="1:21">
      <c r="A195" s="196">
        <f t="shared" ref="A195:A207" si="61">ROW(1:1)</f>
        <v>1</v>
      </c>
      <c r="B195" s="91" t="s">
        <v>320</v>
      </c>
      <c r="C195" s="91" t="s">
        <v>94</v>
      </c>
      <c r="D195" s="130" t="s">
        <v>25</v>
      </c>
      <c r="E195" s="126">
        <v>42884</v>
      </c>
      <c r="F195" s="126">
        <v>42900</v>
      </c>
      <c r="G195" s="155">
        <v>42905</v>
      </c>
      <c r="H195" s="148">
        <f t="shared" si="58"/>
        <v>42992</v>
      </c>
      <c r="I195" s="152">
        <v>43005</v>
      </c>
      <c r="J195" s="149">
        <f t="shared" si="59"/>
        <v>43013</v>
      </c>
      <c r="K195" s="91" t="s">
        <v>65</v>
      </c>
      <c r="L195" s="111">
        <f t="shared" si="57"/>
        <v>43034</v>
      </c>
      <c r="M195" s="129" t="s">
        <v>116</v>
      </c>
      <c r="N195" s="189">
        <f t="shared" si="56"/>
        <v>43308</v>
      </c>
      <c r="O195" s="114"/>
      <c r="P195" s="165" t="s">
        <v>95</v>
      </c>
      <c r="Q195" s="126">
        <v>40511</v>
      </c>
      <c r="R195" s="91" t="s">
        <v>68</v>
      </c>
      <c r="S195" s="106"/>
      <c r="T195" s="91">
        <f t="shared" si="60"/>
        <v>1</v>
      </c>
      <c r="U195" s="91">
        <v>2</v>
      </c>
    </row>
    <row r="196" spans="1:21">
      <c r="A196" s="196">
        <f t="shared" si="61"/>
        <v>2</v>
      </c>
      <c r="B196" s="91" t="s">
        <v>321</v>
      </c>
      <c r="C196" s="105" t="s">
        <v>122</v>
      </c>
      <c r="D196" s="107" t="s">
        <v>30</v>
      </c>
      <c r="E196" s="126">
        <v>42892</v>
      </c>
      <c r="F196" s="126">
        <v>42914</v>
      </c>
      <c r="G196" s="155">
        <v>42915</v>
      </c>
      <c r="H196" s="148">
        <f t="shared" si="58"/>
        <v>42992</v>
      </c>
      <c r="I196" s="152">
        <v>43005</v>
      </c>
      <c r="J196" s="149">
        <f t="shared" si="59"/>
        <v>43013</v>
      </c>
      <c r="K196" s="91" t="s">
        <v>65</v>
      </c>
      <c r="L196" s="111">
        <f t="shared" si="57"/>
        <v>43034</v>
      </c>
      <c r="M196" s="129" t="s">
        <v>116</v>
      </c>
      <c r="N196" s="189">
        <f t="shared" si="56"/>
        <v>43308</v>
      </c>
      <c r="O196" s="114"/>
      <c r="P196" s="91"/>
      <c r="Q196" s="91"/>
      <c r="R196" s="91"/>
      <c r="S196" s="106"/>
      <c r="T196" s="91">
        <f t="shared" si="60"/>
        <v>1</v>
      </c>
      <c r="U196" s="91">
        <v>2</v>
      </c>
    </row>
    <row r="197" spans="1:21">
      <c r="A197" s="196">
        <f t="shared" si="61"/>
        <v>3</v>
      </c>
      <c r="B197" s="91" t="s">
        <v>322</v>
      </c>
      <c r="C197" s="105" t="s">
        <v>122</v>
      </c>
      <c r="D197" s="107" t="s">
        <v>38</v>
      </c>
      <c r="E197" s="126">
        <v>42892</v>
      </c>
      <c r="F197" s="126">
        <v>42914</v>
      </c>
      <c r="G197" s="155">
        <v>42915</v>
      </c>
      <c r="H197" s="148">
        <f t="shared" si="58"/>
        <v>42992</v>
      </c>
      <c r="I197" s="152">
        <v>43005</v>
      </c>
      <c r="J197" s="149">
        <f t="shared" si="59"/>
        <v>43013</v>
      </c>
      <c r="K197" s="91" t="s">
        <v>65</v>
      </c>
      <c r="L197" s="111">
        <f t="shared" si="57"/>
        <v>43034</v>
      </c>
      <c r="M197" s="129" t="s">
        <v>116</v>
      </c>
      <c r="N197" s="189">
        <f t="shared" si="56"/>
        <v>43308</v>
      </c>
      <c r="O197" s="114"/>
      <c r="P197" s="177" t="s">
        <v>95</v>
      </c>
      <c r="Q197" s="126">
        <v>41913</v>
      </c>
      <c r="R197" s="91" t="s">
        <v>68</v>
      </c>
      <c r="S197" s="106"/>
      <c r="T197" s="91">
        <f t="shared" si="60"/>
        <v>1</v>
      </c>
      <c r="U197" s="91">
        <v>2</v>
      </c>
    </row>
    <row r="198" spans="1:21">
      <c r="A198" s="196">
        <f t="shared" si="61"/>
        <v>4</v>
      </c>
      <c r="B198" s="91" t="s">
        <v>323</v>
      </c>
      <c r="C198" s="91" t="s">
        <v>133</v>
      </c>
      <c r="D198" s="130" t="s">
        <v>112</v>
      </c>
      <c r="E198" s="126">
        <v>42817</v>
      </c>
      <c r="F198" s="108">
        <v>42872</v>
      </c>
      <c r="G198" s="155">
        <v>42892</v>
      </c>
      <c r="H198" s="148">
        <f t="shared" si="58"/>
        <v>42993</v>
      </c>
      <c r="I198" s="152">
        <v>43006</v>
      </c>
      <c r="J198" s="149">
        <f t="shared" si="59"/>
        <v>43014</v>
      </c>
      <c r="K198" s="91" t="s">
        <v>65</v>
      </c>
      <c r="L198" s="111">
        <f t="shared" si="57"/>
        <v>43035</v>
      </c>
      <c r="M198" s="129" t="s">
        <v>116</v>
      </c>
      <c r="N198" s="189">
        <f t="shared" si="56"/>
        <v>43309</v>
      </c>
      <c r="O198" s="114" t="s">
        <v>324</v>
      </c>
      <c r="P198" s="91" t="s">
        <v>325</v>
      </c>
      <c r="Q198" s="91"/>
      <c r="R198" s="91"/>
      <c r="S198" s="106"/>
      <c r="T198" s="91">
        <f t="shared" si="60"/>
        <v>1</v>
      </c>
      <c r="U198" s="91">
        <v>2</v>
      </c>
    </row>
    <row r="199" spans="1:21">
      <c r="A199" s="196">
        <f t="shared" si="61"/>
        <v>5</v>
      </c>
      <c r="B199" s="91" t="s">
        <v>326</v>
      </c>
      <c r="C199" s="91" t="s">
        <v>133</v>
      </c>
      <c r="D199" s="130" t="s">
        <v>110</v>
      </c>
      <c r="E199" s="126">
        <v>42817</v>
      </c>
      <c r="F199" s="108">
        <v>42872</v>
      </c>
      <c r="G199" s="155">
        <v>42892</v>
      </c>
      <c r="H199" s="148">
        <f t="shared" si="58"/>
        <v>42993</v>
      </c>
      <c r="I199" s="152">
        <v>43006</v>
      </c>
      <c r="J199" s="149">
        <f t="shared" si="59"/>
        <v>43014</v>
      </c>
      <c r="K199" s="91" t="s">
        <v>65</v>
      </c>
      <c r="L199" s="111">
        <f t="shared" si="57"/>
        <v>43035</v>
      </c>
      <c r="M199" s="129" t="s">
        <v>116</v>
      </c>
      <c r="N199" s="189">
        <f t="shared" si="56"/>
        <v>43309</v>
      </c>
      <c r="O199" s="114" t="s">
        <v>327</v>
      </c>
      <c r="P199" s="165" t="s">
        <v>67</v>
      </c>
      <c r="Q199" s="126">
        <v>42310</v>
      </c>
      <c r="R199" s="91" t="s">
        <v>68</v>
      </c>
      <c r="S199" s="106"/>
      <c r="T199" s="91">
        <f t="shared" si="60"/>
        <v>1</v>
      </c>
      <c r="U199" s="91">
        <v>2</v>
      </c>
    </row>
    <row r="200" spans="1:21">
      <c r="A200" s="196">
        <f t="shared" si="61"/>
        <v>6</v>
      </c>
      <c r="B200" s="91" t="s">
        <v>328</v>
      </c>
      <c r="C200" s="91" t="s">
        <v>79</v>
      </c>
      <c r="D200" s="130" t="s">
        <v>124</v>
      </c>
      <c r="E200" s="126">
        <v>42807</v>
      </c>
      <c r="F200" s="108">
        <v>42873</v>
      </c>
      <c r="G200" s="155">
        <v>43242</v>
      </c>
      <c r="H200" s="148">
        <f t="shared" si="58"/>
        <v>42993</v>
      </c>
      <c r="I200" s="152">
        <v>43006</v>
      </c>
      <c r="J200" s="149">
        <f t="shared" si="59"/>
        <v>43014</v>
      </c>
      <c r="K200" s="91" t="s">
        <v>65</v>
      </c>
      <c r="L200" s="111">
        <f t="shared" si="57"/>
        <v>43035</v>
      </c>
      <c r="M200" s="129" t="s">
        <v>116</v>
      </c>
      <c r="N200" s="189">
        <f t="shared" si="56"/>
        <v>43309</v>
      </c>
      <c r="O200" s="114"/>
      <c r="P200" s="91"/>
      <c r="Q200" s="91"/>
      <c r="R200" s="91"/>
      <c r="S200" s="106"/>
      <c r="T200" s="91">
        <f t="shared" si="60"/>
        <v>1</v>
      </c>
      <c r="U200" s="91">
        <v>2</v>
      </c>
    </row>
    <row r="201" spans="1:21">
      <c r="A201" s="196">
        <f t="shared" si="61"/>
        <v>7</v>
      </c>
      <c r="B201" s="115" t="s">
        <v>329</v>
      </c>
      <c r="C201" s="115" t="s">
        <v>79</v>
      </c>
      <c r="D201" s="116" t="s">
        <v>27</v>
      </c>
      <c r="E201" s="117">
        <v>42816</v>
      </c>
      <c r="F201" s="117">
        <v>42873</v>
      </c>
      <c r="G201" s="122">
        <v>43242</v>
      </c>
      <c r="H201" s="150">
        <f t="shared" si="58"/>
        <v>42993</v>
      </c>
      <c r="I201" s="153">
        <v>43006</v>
      </c>
      <c r="J201" s="150">
        <f t="shared" si="59"/>
        <v>43014</v>
      </c>
      <c r="K201" s="115" t="s">
        <v>102</v>
      </c>
      <c r="L201" s="120">
        <f t="shared" si="57"/>
        <v>43035</v>
      </c>
      <c r="M201" s="151" t="s">
        <v>116</v>
      </c>
      <c r="N201" s="191">
        <f t="shared" ref="N201:N202" si="62">EDATE(I201,12)</f>
        <v>43371</v>
      </c>
      <c r="O201" s="123"/>
      <c r="P201" s="115"/>
      <c r="Q201" s="117"/>
      <c r="R201" s="115"/>
      <c r="S201" s="124"/>
      <c r="T201" s="91">
        <f t="shared" si="60"/>
        <v>1</v>
      </c>
      <c r="U201" s="91">
        <v>2</v>
      </c>
    </row>
    <row r="202" spans="1:21">
      <c r="A202" s="196">
        <f t="shared" si="61"/>
        <v>8</v>
      </c>
      <c r="B202" s="133" t="s">
        <v>330</v>
      </c>
      <c r="C202" s="133" t="s">
        <v>114</v>
      </c>
      <c r="D202" s="134" t="s">
        <v>38</v>
      </c>
      <c r="E202" s="135">
        <v>42878</v>
      </c>
      <c r="F202" s="135">
        <v>42907</v>
      </c>
      <c r="G202" s="157">
        <v>42939</v>
      </c>
      <c r="H202" s="158">
        <f t="shared" si="58"/>
        <v>42999</v>
      </c>
      <c r="I202" s="159">
        <v>43012</v>
      </c>
      <c r="J202" s="158">
        <f t="shared" si="59"/>
        <v>43020</v>
      </c>
      <c r="K202" s="133" t="s">
        <v>102</v>
      </c>
      <c r="L202" s="138">
        <f t="shared" si="57"/>
        <v>43041</v>
      </c>
      <c r="M202" s="139"/>
      <c r="N202" s="140">
        <f t="shared" si="62"/>
        <v>43377</v>
      </c>
      <c r="O202" s="141" t="s">
        <v>331</v>
      </c>
      <c r="P202" s="133"/>
      <c r="Q202" s="133"/>
      <c r="R202" s="133"/>
      <c r="S202" s="142"/>
      <c r="T202" s="91">
        <f t="shared" si="60"/>
        <v>1</v>
      </c>
      <c r="U202" s="91">
        <v>2</v>
      </c>
    </row>
    <row r="203" spans="1:21">
      <c r="A203" s="196">
        <f t="shared" si="61"/>
        <v>9</v>
      </c>
      <c r="B203" s="91" t="s">
        <v>332</v>
      </c>
      <c r="C203" s="105" t="s">
        <v>122</v>
      </c>
      <c r="D203" s="107" t="s">
        <v>30</v>
      </c>
      <c r="E203" s="126">
        <v>42983</v>
      </c>
      <c r="F203" s="126">
        <v>42998</v>
      </c>
      <c r="G203" s="155">
        <f t="shared" ref="G203:G214" si="63">I203-62</f>
        <v>42999</v>
      </c>
      <c r="H203" s="131">
        <f t="shared" si="58"/>
        <v>43048</v>
      </c>
      <c r="I203" s="152">
        <v>43061</v>
      </c>
      <c r="J203" s="149">
        <f t="shared" si="59"/>
        <v>43069</v>
      </c>
      <c r="K203" s="91" t="s">
        <v>65</v>
      </c>
      <c r="L203" s="111">
        <f t="shared" si="57"/>
        <v>43090</v>
      </c>
      <c r="M203" s="129" t="s">
        <v>116</v>
      </c>
      <c r="N203" s="189">
        <f t="shared" ref="N203:N230" si="64">EDATE(I203,10)</f>
        <v>43365</v>
      </c>
      <c r="O203" s="114"/>
      <c r="P203" s="177" t="s">
        <v>67</v>
      </c>
      <c r="Q203" s="126">
        <v>42675</v>
      </c>
      <c r="R203" s="91" t="s">
        <v>68</v>
      </c>
      <c r="S203" s="106"/>
      <c r="T203" s="91">
        <f t="shared" si="60"/>
        <v>1</v>
      </c>
      <c r="U203" s="91">
        <v>2</v>
      </c>
    </row>
    <row r="204" spans="1:21">
      <c r="A204" s="196">
        <f t="shared" si="61"/>
        <v>10</v>
      </c>
      <c r="B204" s="91" t="s">
        <v>333</v>
      </c>
      <c r="C204" s="105" t="s">
        <v>122</v>
      </c>
      <c r="D204" s="107" t="s">
        <v>38</v>
      </c>
      <c r="E204" s="126">
        <v>42983</v>
      </c>
      <c r="F204" s="126">
        <v>42998</v>
      </c>
      <c r="G204" s="155">
        <f t="shared" si="63"/>
        <v>42999</v>
      </c>
      <c r="H204" s="131">
        <f t="shared" si="58"/>
        <v>43048</v>
      </c>
      <c r="I204" s="152">
        <v>43061</v>
      </c>
      <c r="J204" s="149">
        <f t="shared" si="59"/>
        <v>43069</v>
      </c>
      <c r="K204" s="91" t="s">
        <v>65</v>
      </c>
      <c r="L204" s="111">
        <f t="shared" si="57"/>
        <v>43090</v>
      </c>
      <c r="M204" s="129" t="s">
        <v>116</v>
      </c>
      <c r="N204" s="189">
        <f t="shared" si="64"/>
        <v>43365</v>
      </c>
      <c r="O204" s="114"/>
      <c r="P204" s="177" t="s">
        <v>334</v>
      </c>
      <c r="Q204" s="126">
        <v>43343</v>
      </c>
      <c r="R204" s="91" t="s">
        <v>68</v>
      </c>
      <c r="S204" s="106"/>
      <c r="T204" s="91">
        <f t="shared" si="60"/>
        <v>0</v>
      </c>
      <c r="U204" s="91">
        <v>2</v>
      </c>
    </row>
    <row r="205" spans="1:21">
      <c r="A205" s="196">
        <f t="shared" si="61"/>
        <v>11</v>
      </c>
      <c r="B205" s="91" t="s">
        <v>335</v>
      </c>
      <c r="C205" s="105" t="s">
        <v>64</v>
      </c>
      <c r="D205" s="107" t="s">
        <v>128</v>
      </c>
      <c r="E205" s="126">
        <v>42838</v>
      </c>
      <c r="F205" s="126">
        <v>42997</v>
      </c>
      <c r="G205" s="155">
        <v>43000</v>
      </c>
      <c r="H205" s="148">
        <f t="shared" si="58"/>
        <v>43061</v>
      </c>
      <c r="I205" s="152">
        <v>43074</v>
      </c>
      <c r="J205" s="149">
        <f t="shared" si="59"/>
        <v>43082</v>
      </c>
      <c r="K205" s="91" t="s">
        <v>65</v>
      </c>
      <c r="L205" s="111">
        <f t="shared" si="57"/>
        <v>43103</v>
      </c>
      <c r="M205" s="129" t="s">
        <v>116</v>
      </c>
      <c r="N205" s="189">
        <f t="shared" si="64"/>
        <v>43378</v>
      </c>
      <c r="O205" s="114"/>
      <c r="P205" s="177" t="s">
        <v>75</v>
      </c>
      <c r="Q205" s="208">
        <v>41214</v>
      </c>
      <c r="R205" s="91" t="s">
        <v>68</v>
      </c>
      <c r="S205" s="106"/>
      <c r="T205" s="91">
        <f t="shared" si="60"/>
        <v>1</v>
      </c>
      <c r="U205" s="91">
        <v>2</v>
      </c>
    </row>
    <row r="206" spans="1:21">
      <c r="A206" s="196">
        <f t="shared" si="61"/>
        <v>12</v>
      </c>
      <c r="B206" s="105" t="s">
        <v>336</v>
      </c>
      <c r="C206" s="105" t="s">
        <v>64</v>
      </c>
      <c r="D206" s="107" t="s">
        <v>128</v>
      </c>
      <c r="E206" s="126">
        <v>42838</v>
      </c>
      <c r="F206" s="126">
        <v>42997</v>
      </c>
      <c r="G206" s="155">
        <v>43000</v>
      </c>
      <c r="H206" s="148">
        <f t="shared" si="58"/>
        <v>43061</v>
      </c>
      <c r="I206" s="152">
        <v>43074</v>
      </c>
      <c r="J206" s="149">
        <f t="shared" si="59"/>
        <v>43082</v>
      </c>
      <c r="K206" s="91" t="s">
        <v>65</v>
      </c>
      <c r="L206" s="111">
        <f t="shared" si="57"/>
        <v>43103</v>
      </c>
      <c r="M206" s="129" t="s">
        <v>116</v>
      </c>
      <c r="N206" s="189">
        <f t="shared" si="64"/>
        <v>43378</v>
      </c>
      <c r="O206" s="114"/>
      <c r="P206" s="177" t="s">
        <v>67</v>
      </c>
      <c r="Q206" s="126">
        <v>41190</v>
      </c>
      <c r="R206" s="91" t="s">
        <v>68</v>
      </c>
      <c r="S206" s="106"/>
      <c r="T206" s="91">
        <f t="shared" si="60"/>
        <v>1</v>
      </c>
      <c r="U206" s="91">
        <v>2</v>
      </c>
    </row>
    <row r="207" spans="1:21">
      <c r="A207" s="196">
        <f t="shared" si="61"/>
        <v>13</v>
      </c>
      <c r="B207" s="105" t="s">
        <v>337</v>
      </c>
      <c r="C207" s="91" t="s">
        <v>64</v>
      </c>
      <c r="D207" s="130" t="s">
        <v>128</v>
      </c>
      <c r="E207" s="126">
        <v>43004</v>
      </c>
      <c r="F207" s="126">
        <v>43024</v>
      </c>
      <c r="G207" s="108">
        <f t="shared" si="63"/>
        <v>43026</v>
      </c>
      <c r="H207" s="148">
        <f t="shared" si="58"/>
        <v>43075</v>
      </c>
      <c r="I207" s="152">
        <v>43088</v>
      </c>
      <c r="J207" s="149">
        <f t="shared" si="59"/>
        <v>43096</v>
      </c>
      <c r="K207" s="91" t="s">
        <v>65</v>
      </c>
      <c r="L207" s="111">
        <f t="shared" si="57"/>
        <v>43117</v>
      </c>
      <c r="M207" s="129" t="s">
        <v>116</v>
      </c>
      <c r="N207" s="189">
        <f t="shared" si="64"/>
        <v>43392</v>
      </c>
      <c r="O207" s="114"/>
      <c r="P207" s="91"/>
      <c r="Q207" s="91"/>
      <c r="R207" s="91"/>
      <c r="S207" s="106"/>
      <c r="T207" s="91">
        <f t="shared" si="60"/>
        <v>1</v>
      </c>
      <c r="U207" s="91">
        <v>2</v>
      </c>
    </row>
    <row r="208" spans="1:21">
      <c r="A208" s="187">
        <f t="shared" ref="A208:A225" si="65">ROW(1:1)</f>
        <v>1</v>
      </c>
      <c r="B208" s="105" t="s">
        <v>338</v>
      </c>
      <c r="C208" s="91" t="s">
        <v>94</v>
      </c>
      <c r="D208" s="130" t="s">
        <v>24</v>
      </c>
      <c r="E208" s="126">
        <v>43012</v>
      </c>
      <c r="F208" s="126">
        <v>43083</v>
      </c>
      <c r="G208" s="155">
        <f t="shared" si="63"/>
        <v>43062</v>
      </c>
      <c r="H208" s="148">
        <f t="shared" si="58"/>
        <v>43111</v>
      </c>
      <c r="I208" s="152">
        <v>43124</v>
      </c>
      <c r="J208" s="149">
        <f t="shared" si="59"/>
        <v>43132</v>
      </c>
      <c r="K208" s="91" t="s">
        <v>65</v>
      </c>
      <c r="L208" s="202">
        <f t="shared" si="57"/>
        <v>43153</v>
      </c>
      <c r="M208" s="129" t="s">
        <v>116</v>
      </c>
      <c r="N208" s="189">
        <f t="shared" si="64"/>
        <v>43428</v>
      </c>
      <c r="O208" s="114"/>
      <c r="P208" s="177" t="s">
        <v>67</v>
      </c>
      <c r="Q208" s="126">
        <v>42675</v>
      </c>
      <c r="R208" s="91" t="s">
        <v>68</v>
      </c>
      <c r="S208" s="106"/>
      <c r="T208" s="91">
        <f t="shared" si="60"/>
        <v>1</v>
      </c>
      <c r="U208" s="91">
        <v>1</v>
      </c>
    </row>
    <row r="209" spans="1:21">
      <c r="A209" s="187">
        <f t="shared" si="65"/>
        <v>2</v>
      </c>
      <c r="B209" s="105" t="s">
        <v>339</v>
      </c>
      <c r="C209" s="91" t="s">
        <v>79</v>
      </c>
      <c r="D209" s="130" t="s">
        <v>124</v>
      </c>
      <c r="E209" s="126">
        <v>43000</v>
      </c>
      <c r="F209" s="126">
        <v>43055</v>
      </c>
      <c r="G209" s="155">
        <f t="shared" si="63"/>
        <v>43084</v>
      </c>
      <c r="H209" s="148">
        <f t="shared" si="58"/>
        <v>43133</v>
      </c>
      <c r="I209" s="152">
        <v>43146</v>
      </c>
      <c r="J209" s="149">
        <f t="shared" si="59"/>
        <v>43154</v>
      </c>
      <c r="K209" s="91" t="s">
        <v>65</v>
      </c>
      <c r="L209" s="111">
        <f t="shared" si="57"/>
        <v>43175</v>
      </c>
      <c r="M209" s="129" t="s">
        <v>116</v>
      </c>
      <c r="N209" s="189">
        <f t="shared" si="64"/>
        <v>43449</v>
      </c>
      <c r="O209" s="114"/>
      <c r="P209" s="177" t="s">
        <v>95</v>
      </c>
      <c r="Q209" s="194" t="s">
        <v>340</v>
      </c>
      <c r="R209" s="91" t="s">
        <v>68</v>
      </c>
      <c r="S209" s="106"/>
      <c r="T209" s="91">
        <f t="shared" si="60"/>
        <v>0</v>
      </c>
      <c r="U209" s="91">
        <v>1</v>
      </c>
    </row>
    <row r="210" spans="1:21">
      <c r="A210" s="187">
        <f t="shared" si="65"/>
        <v>3</v>
      </c>
      <c r="B210" s="105" t="s">
        <v>341</v>
      </c>
      <c r="C210" s="105" t="s">
        <v>79</v>
      </c>
      <c r="D210" s="107" t="s">
        <v>124</v>
      </c>
      <c r="E210" s="108">
        <v>43019</v>
      </c>
      <c r="F210" s="126">
        <v>43055</v>
      </c>
      <c r="G210" s="155">
        <f t="shared" si="63"/>
        <v>43084</v>
      </c>
      <c r="H210" s="149">
        <f t="shared" si="58"/>
        <v>43133</v>
      </c>
      <c r="I210" s="152">
        <v>43146</v>
      </c>
      <c r="J210" s="149">
        <f t="shared" si="59"/>
        <v>43154</v>
      </c>
      <c r="K210" s="105" t="s">
        <v>65</v>
      </c>
      <c r="L210" s="164">
        <f t="shared" si="57"/>
        <v>43175</v>
      </c>
      <c r="M210" s="129" t="s">
        <v>116</v>
      </c>
      <c r="N210" s="197">
        <f t="shared" si="64"/>
        <v>43449</v>
      </c>
      <c r="O210" s="162" t="s">
        <v>212</v>
      </c>
      <c r="P210" s="105"/>
      <c r="Q210" s="105"/>
      <c r="R210" s="105"/>
      <c r="S210" s="163"/>
      <c r="T210" s="91">
        <f t="shared" si="60"/>
        <v>1</v>
      </c>
      <c r="U210" s="91">
        <v>1</v>
      </c>
    </row>
    <row r="211" spans="1:21">
      <c r="A211" s="187">
        <f t="shared" si="65"/>
        <v>4</v>
      </c>
      <c r="B211" s="105" t="s">
        <v>342</v>
      </c>
      <c r="C211" s="105" t="s">
        <v>122</v>
      </c>
      <c r="D211" s="107" t="s">
        <v>38</v>
      </c>
      <c r="E211" s="126">
        <v>43066</v>
      </c>
      <c r="F211" s="126">
        <v>43087</v>
      </c>
      <c r="G211" s="155">
        <f t="shared" si="63"/>
        <v>43090</v>
      </c>
      <c r="H211" s="148">
        <f t="shared" si="58"/>
        <v>43139</v>
      </c>
      <c r="I211" s="110">
        <v>43152</v>
      </c>
      <c r="J211" s="149">
        <f t="shared" si="59"/>
        <v>43160</v>
      </c>
      <c r="K211" s="91" t="s">
        <v>65</v>
      </c>
      <c r="L211" s="111">
        <f t="shared" si="57"/>
        <v>43181</v>
      </c>
      <c r="M211" s="129" t="s">
        <v>116</v>
      </c>
      <c r="N211" s="189">
        <f t="shared" si="64"/>
        <v>43455</v>
      </c>
      <c r="O211" s="114"/>
      <c r="P211" s="105" t="s">
        <v>334</v>
      </c>
      <c r="Q211" s="126">
        <v>42979</v>
      </c>
      <c r="R211" s="91" t="s">
        <v>68</v>
      </c>
      <c r="S211" s="106"/>
      <c r="T211" s="91">
        <f t="shared" si="60"/>
        <v>1</v>
      </c>
      <c r="U211" s="91">
        <v>1</v>
      </c>
    </row>
    <row r="212" spans="1:21">
      <c r="A212" s="187">
        <f t="shared" si="65"/>
        <v>5</v>
      </c>
      <c r="B212" s="105" t="s">
        <v>343</v>
      </c>
      <c r="C212" s="105" t="s">
        <v>122</v>
      </c>
      <c r="D212" s="107" t="s">
        <v>38</v>
      </c>
      <c r="E212" s="126">
        <v>43066</v>
      </c>
      <c r="F212" s="126">
        <v>43087</v>
      </c>
      <c r="G212" s="155">
        <f t="shared" si="63"/>
        <v>43090</v>
      </c>
      <c r="H212" s="148">
        <f t="shared" si="58"/>
        <v>43139</v>
      </c>
      <c r="I212" s="110">
        <v>43152</v>
      </c>
      <c r="J212" s="149">
        <f t="shared" si="59"/>
        <v>43160</v>
      </c>
      <c r="K212" s="91" t="s">
        <v>65</v>
      </c>
      <c r="L212" s="111">
        <f t="shared" si="57"/>
        <v>43181</v>
      </c>
      <c r="M212" s="129" t="s">
        <v>116</v>
      </c>
      <c r="N212" s="189">
        <f t="shared" si="64"/>
        <v>43455</v>
      </c>
      <c r="O212" s="114"/>
      <c r="P212" s="177" t="s">
        <v>95</v>
      </c>
      <c r="Q212" s="126">
        <v>41224</v>
      </c>
      <c r="R212" s="91" t="s">
        <v>68</v>
      </c>
      <c r="S212" s="106"/>
      <c r="T212" s="91">
        <f t="shared" si="60"/>
        <v>1</v>
      </c>
      <c r="U212" s="91">
        <v>1</v>
      </c>
    </row>
    <row r="213" spans="1:21">
      <c r="A213" s="187">
        <f t="shared" si="65"/>
        <v>6</v>
      </c>
      <c r="B213" s="105" t="s">
        <v>344</v>
      </c>
      <c r="C213" s="91" t="s">
        <v>261</v>
      </c>
      <c r="D213" s="130" t="s">
        <v>26</v>
      </c>
      <c r="E213" s="126">
        <v>43060</v>
      </c>
      <c r="F213" s="126">
        <v>43088</v>
      </c>
      <c r="G213" s="155">
        <f t="shared" si="63"/>
        <v>43097</v>
      </c>
      <c r="H213" s="148">
        <f t="shared" si="58"/>
        <v>43146</v>
      </c>
      <c r="I213" s="152">
        <v>43159</v>
      </c>
      <c r="J213" s="149">
        <f t="shared" si="59"/>
        <v>43167</v>
      </c>
      <c r="K213" s="91" t="s">
        <v>65</v>
      </c>
      <c r="L213" s="111">
        <f t="shared" si="57"/>
        <v>43188</v>
      </c>
      <c r="M213" s="129" t="s">
        <v>116</v>
      </c>
      <c r="N213" s="189">
        <f t="shared" si="64"/>
        <v>43462</v>
      </c>
      <c r="O213" s="114"/>
      <c r="P213" s="91"/>
      <c r="Q213" s="91"/>
      <c r="R213" s="91"/>
      <c r="S213" s="106"/>
      <c r="T213" s="91">
        <f t="shared" si="60"/>
        <v>1</v>
      </c>
      <c r="U213" s="91">
        <v>1</v>
      </c>
    </row>
    <row r="214" spans="1:21">
      <c r="A214" s="187">
        <f t="shared" si="65"/>
        <v>7</v>
      </c>
      <c r="B214" s="91" t="s">
        <v>345</v>
      </c>
      <c r="C214" s="91" t="s">
        <v>64</v>
      </c>
      <c r="D214" s="130" t="s">
        <v>128</v>
      </c>
      <c r="E214" s="126">
        <v>43004</v>
      </c>
      <c r="F214" s="126">
        <v>43024</v>
      </c>
      <c r="G214" s="108">
        <f t="shared" si="63"/>
        <v>43124</v>
      </c>
      <c r="H214" s="148">
        <f t="shared" si="58"/>
        <v>43173</v>
      </c>
      <c r="I214" s="152">
        <v>43186</v>
      </c>
      <c r="J214" s="149">
        <f t="shared" si="59"/>
        <v>43194</v>
      </c>
      <c r="K214" s="91" t="s">
        <v>65</v>
      </c>
      <c r="L214" s="111">
        <f t="shared" si="57"/>
        <v>43215</v>
      </c>
      <c r="M214" s="129" t="s">
        <v>116</v>
      </c>
      <c r="N214" s="189">
        <f t="shared" si="64"/>
        <v>43492</v>
      </c>
      <c r="O214" s="114" t="s">
        <v>346</v>
      </c>
      <c r="P214" s="105" t="s">
        <v>87</v>
      </c>
      <c r="Q214" s="209">
        <v>43009</v>
      </c>
      <c r="R214" s="91" t="s">
        <v>68</v>
      </c>
      <c r="S214" s="106"/>
      <c r="T214" s="91">
        <f t="shared" si="60"/>
        <v>1</v>
      </c>
      <c r="U214" s="91">
        <v>1</v>
      </c>
    </row>
    <row r="215" spans="1:21">
      <c r="A215" s="187">
        <f t="shared" si="65"/>
        <v>8</v>
      </c>
      <c r="B215" s="179" t="s">
        <v>347</v>
      </c>
      <c r="C215" s="179" t="s">
        <v>114</v>
      </c>
      <c r="D215" s="210" t="s">
        <v>38</v>
      </c>
      <c r="E215" s="157">
        <v>43054</v>
      </c>
      <c r="F215" s="157">
        <v>43094</v>
      </c>
      <c r="G215" s="157">
        <f>I215-92</f>
        <v>43102</v>
      </c>
      <c r="H215" s="158">
        <f t="shared" si="58"/>
        <v>43181</v>
      </c>
      <c r="I215" s="159">
        <v>43194</v>
      </c>
      <c r="J215" s="158">
        <f t="shared" si="59"/>
        <v>43202</v>
      </c>
      <c r="K215" s="179" t="s">
        <v>102</v>
      </c>
      <c r="L215" s="138">
        <f t="shared" si="57"/>
        <v>43223</v>
      </c>
      <c r="M215" s="188"/>
      <c r="N215" s="157">
        <f t="shared" si="64"/>
        <v>43500</v>
      </c>
      <c r="O215" s="211" t="s">
        <v>348</v>
      </c>
      <c r="P215" s="179"/>
      <c r="Q215" s="179"/>
      <c r="R215" s="179"/>
      <c r="S215" s="212"/>
      <c r="T215" s="91">
        <f t="shared" si="60"/>
        <v>1</v>
      </c>
      <c r="U215" s="91">
        <v>1</v>
      </c>
    </row>
    <row r="216" spans="1:21">
      <c r="A216" s="187">
        <f t="shared" si="65"/>
        <v>9</v>
      </c>
      <c r="B216" s="91" t="s">
        <v>349</v>
      </c>
      <c r="C216" s="105" t="s">
        <v>81</v>
      </c>
      <c r="D216" s="107" t="s">
        <v>23</v>
      </c>
      <c r="E216" s="126">
        <v>43073</v>
      </c>
      <c r="F216" s="126">
        <v>43136</v>
      </c>
      <c r="G216" s="155">
        <v>43140</v>
      </c>
      <c r="H216" s="148">
        <f t="shared" si="58"/>
        <v>43200</v>
      </c>
      <c r="I216" s="152">
        <v>43213</v>
      </c>
      <c r="J216" s="149">
        <f t="shared" si="59"/>
        <v>43221</v>
      </c>
      <c r="K216" s="91" t="s">
        <v>65</v>
      </c>
      <c r="L216" s="111">
        <f t="shared" si="57"/>
        <v>43242</v>
      </c>
      <c r="M216" s="129" t="s">
        <v>116</v>
      </c>
      <c r="N216" s="189">
        <f t="shared" si="64"/>
        <v>43519</v>
      </c>
      <c r="O216" s="114"/>
      <c r="P216" s="91"/>
      <c r="Q216" s="91"/>
      <c r="R216" s="91"/>
      <c r="S216" s="106"/>
      <c r="T216" s="91">
        <f t="shared" si="60"/>
        <v>1</v>
      </c>
      <c r="U216" s="91">
        <v>1</v>
      </c>
    </row>
    <row r="217" spans="1:21">
      <c r="A217" s="187">
        <f t="shared" si="65"/>
        <v>10</v>
      </c>
      <c r="B217" s="91" t="s">
        <v>350</v>
      </c>
      <c r="C217" s="105" t="s">
        <v>81</v>
      </c>
      <c r="D217" s="107" t="s">
        <v>21</v>
      </c>
      <c r="E217" s="126">
        <v>43118</v>
      </c>
      <c r="F217" s="126">
        <v>43150</v>
      </c>
      <c r="G217" s="155">
        <f t="shared" ref="G217:G263" si="66">I217-62</f>
        <v>43151</v>
      </c>
      <c r="H217" s="148">
        <f t="shared" si="58"/>
        <v>43200</v>
      </c>
      <c r="I217" s="152">
        <v>43213</v>
      </c>
      <c r="J217" s="149">
        <f t="shared" si="59"/>
        <v>43221</v>
      </c>
      <c r="K217" s="91" t="s">
        <v>65</v>
      </c>
      <c r="L217" s="111">
        <f t="shared" si="57"/>
        <v>43242</v>
      </c>
      <c r="M217" s="129" t="s">
        <v>116</v>
      </c>
      <c r="N217" s="189">
        <f t="shared" si="64"/>
        <v>43519</v>
      </c>
      <c r="O217" s="114"/>
      <c r="P217" s="177" t="s">
        <v>87</v>
      </c>
      <c r="Q217" s="126">
        <v>43132</v>
      </c>
      <c r="R217" s="91" t="s">
        <v>351</v>
      </c>
      <c r="S217" s="106"/>
      <c r="T217" s="91">
        <f t="shared" si="60"/>
        <v>1</v>
      </c>
      <c r="U217" s="91">
        <v>1</v>
      </c>
    </row>
    <row r="218" spans="1:21">
      <c r="A218" s="187">
        <f t="shared" si="65"/>
        <v>11</v>
      </c>
      <c r="B218" s="105" t="s">
        <v>352</v>
      </c>
      <c r="C218" s="91" t="s">
        <v>261</v>
      </c>
      <c r="D218" s="130" t="s">
        <v>26</v>
      </c>
      <c r="E218" s="126">
        <v>43062</v>
      </c>
      <c r="F218" s="126">
        <v>43088</v>
      </c>
      <c r="G218" s="155">
        <f t="shared" si="66"/>
        <v>43174</v>
      </c>
      <c r="H218" s="148">
        <f t="shared" si="58"/>
        <v>43223</v>
      </c>
      <c r="I218" s="152">
        <v>43236</v>
      </c>
      <c r="J218" s="149">
        <f t="shared" si="59"/>
        <v>43244</v>
      </c>
      <c r="K218" s="91" t="s">
        <v>65</v>
      </c>
      <c r="L218" s="111">
        <f t="shared" si="57"/>
        <v>43265</v>
      </c>
      <c r="M218" s="129" t="s">
        <v>116</v>
      </c>
      <c r="N218" s="189">
        <f t="shared" si="64"/>
        <v>43540</v>
      </c>
      <c r="O218" s="114" t="s">
        <v>346</v>
      </c>
      <c r="P218" s="177" t="s">
        <v>67</v>
      </c>
      <c r="Q218" s="126">
        <v>42675</v>
      </c>
      <c r="R218" s="91" t="s">
        <v>68</v>
      </c>
      <c r="S218" s="106"/>
      <c r="T218" s="91">
        <f t="shared" si="60"/>
        <v>1</v>
      </c>
      <c r="U218" s="91">
        <v>1</v>
      </c>
    </row>
    <row r="219" spans="1:21">
      <c r="A219" s="187">
        <f t="shared" si="65"/>
        <v>12</v>
      </c>
      <c r="B219" s="105" t="s">
        <v>353</v>
      </c>
      <c r="C219" s="91" t="s">
        <v>261</v>
      </c>
      <c r="D219" s="130" t="s">
        <v>26</v>
      </c>
      <c r="E219" s="126">
        <v>43146</v>
      </c>
      <c r="F219" s="126">
        <v>43173</v>
      </c>
      <c r="G219" s="155">
        <f t="shared" si="66"/>
        <v>43174</v>
      </c>
      <c r="H219" s="148">
        <f t="shared" si="58"/>
        <v>43223</v>
      </c>
      <c r="I219" s="152">
        <v>43236</v>
      </c>
      <c r="J219" s="149">
        <f t="shared" si="59"/>
        <v>43244</v>
      </c>
      <c r="K219" s="91" t="s">
        <v>65</v>
      </c>
      <c r="L219" s="111">
        <f t="shared" si="57"/>
        <v>43265</v>
      </c>
      <c r="M219" s="129" t="s">
        <v>116</v>
      </c>
      <c r="N219" s="189">
        <f t="shared" si="64"/>
        <v>43540</v>
      </c>
      <c r="O219" s="114"/>
      <c r="P219" s="177" t="s">
        <v>95</v>
      </c>
      <c r="Q219" s="126">
        <v>42979</v>
      </c>
      <c r="R219" s="91" t="s">
        <v>68</v>
      </c>
      <c r="S219" s="106"/>
      <c r="T219" s="91">
        <f t="shared" si="60"/>
        <v>1</v>
      </c>
      <c r="U219" s="91">
        <v>1</v>
      </c>
    </row>
    <row r="220" spans="1:21">
      <c r="A220" s="187">
        <f t="shared" si="65"/>
        <v>13</v>
      </c>
      <c r="B220" s="105" t="s">
        <v>354</v>
      </c>
      <c r="C220" s="91" t="s">
        <v>261</v>
      </c>
      <c r="D220" s="130" t="s">
        <v>26</v>
      </c>
      <c r="E220" s="126">
        <v>43146</v>
      </c>
      <c r="F220" s="126">
        <v>43173</v>
      </c>
      <c r="G220" s="155">
        <f t="shared" si="66"/>
        <v>43174</v>
      </c>
      <c r="H220" s="148">
        <f t="shared" si="58"/>
        <v>43223</v>
      </c>
      <c r="I220" s="152">
        <v>43236</v>
      </c>
      <c r="J220" s="149">
        <f t="shared" si="59"/>
        <v>43244</v>
      </c>
      <c r="K220" s="91" t="s">
        <v>65</v>
      </c>
      <c r="L220" s="111">
        <f t="shared" si="57"/>
        <v>43265</v>
      </c>
      <c r="M220" s="129" t="s">
        <v>116</v>
      </c>
      <c r="N220" s="189">
        <f t="shared" si="64"/>
        <v>43540</v>
      </c>
      <c r="O220" s="114"/>
      <c r="P220" s="177" t="s">
        <v>95</v>
      </c>
      <c r="Q220" s="126">
        <v>42979</v>
      </c>
      <c r="R220" s="91" t="s">
        <v>68</v>
      </c>
      <c r="S220" s="106"/>
      <c r="T220" s="91">
        <f t="shared" si="60"/>
        <v>1</v>
      </c>
      <c r="U220" s="91">
        <v>1</v>
      </c>
    </row>
    <row r="221" spans="1:21">
      <c r="A221" s="187">
        <f t="shared" si="65"/>
        <v>14</v>
      </c>
      <c r="B221" s="105" t="s">
        <v>355</v>
      </c>
      <c r="C221" s="91" t="s">
        <v>79</v>
      </c>
      <c r="D221" s="130" t="s">
        <v>27</v>
      </c>
      <c r="E221" s="126">
        <v>43137</v>
      </c>
      <c r="F221" s="126">
        <v>43161</v>
      </c>
      <c r="G221" s="155">
        <v>43165</v>
      </c>
      <c r="H221" s="111">
        <f t="shared" si="58"/>
        <v>43224</v>
      </c>
      <c r="I221" s="203">
        <v>43237</v>
      </c>
      <c r="J221" s="155">
        <f t="shared" si="59"/>
        <v>43245</v>
      </c>
      <c r="K221" s="213" t="s">
        <v>65</v>
      </c>
      <c r="L221" s="113">
        <f t="shared" si="57"/>
        <v>43266</v>
      </c>
      <c r="M221" s="129" t="s">
        <v>116</v>
      </c>
      <c r="N221" s="189">
        <f t="shared" si="64"/>
        <v>43541</v>
      </c>
      <c r="O221" s="204"/>
      <c r="P221" s="213" t="s">
        <v>227</v>
      </c>
      <c r="Q221" s="213"/>
      <c r="R221" s="213"/>
      <c r="S221" s="214"/>
      <c r="T221" s="63">
        <f t="shared" si="60"/>
        <v>1</v>
      </c>
      <c r="U221">
        <v>1</v>
      </c>
    </row>
    <row r="222" spans="1:21">
      <c r="A222" s="187">
        <f t="shared" si="65"/>
        <v>15</v>
      </c>
      <c r="B222" s="105" t="s">
        <v>356</v>
      </c>
      <c r="C222" s="91" t="s">
        <v>122</v>
      </c>
      <c r="D222" s="130" t="s">
        <v>38</v>
      </c>
      <c r="E222" s="126">
        <v>43161</v>
      </c>
      <c r="F222" s="126">
        <v>43180</v>
      </c>
      <c r="G222" s="155">
        <v>43181</v>
      </c>
      <c r="H222" s="148">
        <f t="shared" si="58"/>
        <v>43237</v>
      </c>
      <c r="I222" s="152">
        <v>43250</v>
      </c>
      <c r="J222" s="149">
        <f t="shared" si="59"/>
        <v>43258</v>
      </c>
      <c r="K222" s="91" t="s">
        <v>65</v>
      </c>
      <c r="L222" s="111">
        <f t="shared" si="57"/>
        <v>43279</v>
      </c>
      <c r="M222" s="129" t="s">
        <v>116</v>
      </c>
      <c r="N222" s="189">
        <f t="shared" si="64"/>
        <v>43554</v>
      </c>
      <c r="O222" s="114"/>
      <c r="P222" s="177" t="s">
        <v>334</v>
      </c>
      <c r="Q222" s="126">
        <v>43300</v>
      </c>
      <c r="R222" s="91" t="s">
        <v>357</v>
      </c>
      <c r="S222" s="106"/>
      <c r="T222" s="91">
        <f t="shared" si="60"/>
        <v>0</v>
      </c>
      <c r="U222" s="91">
        <v>1</v>
      </c>
    </row>
    <row r="223" spans="1:21">
      <c r="A223" s="187">
        <f t="shared" si="65"/>
        <v>16</v>
      </c>
      <c r="B223" s="105" t="s">
        <v>358</v>
      </c>
      <c r="C223" s="91" t="s">
        <v>122</v>
      </c>
      <c r="D223" s="130" t="s">
        <v>38</v>
      </c>
      <c r="E223" s="126">
        <v>43161</v>
      </c>
      <c r="F223" s="126">
        <v>43180</v>
      </c>
      <c r="G223" s="155">
        <v>43181</v>
      </c>
      <c r="H223" s="148">
        <f t="shared" si="58"/>
        <v>43237</v>
      </c>
      <c r="I223" s="152">
        <v>43250</v>
      </c>
      <c r="J223" s="149">
        <f t="shared" si="59"/>
        <v>43258</v>
      </c>
      <c r="K223" s="91" t="s">
        <v>65</v>
      </c>
      <c r="L223" s="111">
        <f t="shared" si="57"/>
        <v>43279</v>
      </c>
      <c r="M223" s="129" t="s">
        <v>116</v>
      </c>
      <c r="N223" s="189">
        <f t="shared" si="64"/>
        <v>43554</v>
      </c>
      <c r="O223" s="114"/>
      <c r="P223" s="177" t="s">
        <v>95</v>
      </c>
      <c r="Q223" s="126">
        <v>42979</v>
      </c>
      <c r="R223" s="91" t="s">
        <v>359</v>
      </c>
      <c r="S223" s="106"/>
      <c r="T223" s="91">
        <f t="shared" si="60"/>
        <v>1</v>
      </c>
      <c r="U223" s="91">
        <v>1</v>
      </c>
    </row>
    <row r="224" spans="1:21">
      <c r="A224" s="187">
        <f t="shared" si="65"/>
        <v>17</v>
      </c>
      <c r="B224" s="105" t="s">
        <v>360</v>
      </c>
      <c r="C224" s="91" t="s">
        <v>94</v>
      </c>
      <c r="D224" s="130" t="s">
        <v>25</v>
      </c>
      <c r="E224" s="126">
        <v>43174</v>
      </c>
      <c r="F224" s="126">
        <v>43188</v>
      </c>
      <c r="G224" s="155">
        <v>43189</v>
      </c>
      <c r="H224" s="148">
        <f t="shared" si="58"/>
        <v>43251</v>
      </c>
      <c r="I224" s="152">
        <v>43264</v>
      </c>
      <c r="J224" s="149">
        <f t="shared" si="59"/>
        <v>43272</v>
      </c>
      <c r="K224" s="91" t="s">
        <v>65</v>
      </c>
      <c r="L224" s="111">
        <f t="shared" si="57"/>
        <v>43293</v>
      </c>
      <c r="M224" s="129" t="s">
        <v>116</v>
      </c>
      <c r="N224" s="189">
        <f t="shared" si="64"/>
        <v>43568</v>
      </c>
      <c r="O224" s="114"/>
      <c r="P224" s="177" t="s">
        <v>95</v>
      </c>
      <c r="Q224" s="126">
        <v>43373</v>
      </c>
      <c r="R224" s="91" t="s">
        <v>357</v>
      </c>
      <c r="S224" s="106"/>
      <c r="T224" s="91">
        <f t="shared" si="60"/>
        <v>0</v>
      </c>
      <c r="U224" s="91">
        <v>1</v>
      </c>
    </row>
    <row r="225" spans="1:21">
      <c r="A225" s="187">
        <f t="shared" si="65"/>
        <v>18</v>
      </c>
      <c r="B225" s="105" t="s">
        <v>361</v>
      </c>
      <c r="C225" s="91" t="s">
        <v>94</v>
      </c>
      <c r="D225" s="130" t="s">
        <v>25</v>
      </c>
      <c r="E225" s="126">
        <v>43174</v>
      </c>
      <c r="F225" s="126">
        <v>43188</v>
      </c>
      <c r="G225" s="155">
        <v>43189</v>
      </c>
      <c r="H225" s="148">
        <f t="shared" si="58"/>
        <v>43251</v>
      </c>
      <c r="I225" s="152">
        <v>43264</v>
      </c>
      <c r="J225" s="149">
        <f t="shared" si="59"/>
        <v>43272</v>
      </c>
      <c r="K225" s="91" t="s">
        <v>65</v>
      </c>
      <c r="L225" s="111">
        <f t="shared" si="57"/>
        <v>43293</v>
      </c>
      <c r="M225" s="129" t="s">
        <v>116</v>
      </c>
      <c r="N225" s="189">
        <f t="shared" si="64"/>
        <v>43568</v>
      </c>
      <c r="O225" s="114"/>
      <c r="P225" s="177" t="s">
        <v>95</v>
      </c>
      <c r="Q225" s="126">
        <v>43373</v>
      </c>
      <c r="R225" s="91" t="s">
        <v>357</v>
      </c>
      <c r="S225" s="106"/>
      <c r="T225" s="91">
        <f t="shared" si="60"/>
        <v>0</v>
      </c>
      <c r="U225" s="91">
        <v>1</v>
      </c>
    </row>
    <row r="226" spans="1:21">
      <c r="A226" s="196">
        <f t="shared" ref="A226:A236" si="67">ROW(1:1)</f>
        <v>1</v>
      </c>
      <c r="B226" s="91" t="s">
        <v>362</v>
      </c>
      <c r="C226" s="91" t="s">
        <v>79</v>
      </c>
      <c r="D226" s="130" t="s">
        <v>124</v>
      </c>
      <c r="E226" s="126">
        <v>43207</v>
      </c>
      <c r="F226" s="126">
        <v>43244</v>
      </c>
      <c r="G226" s="155">
        <v>43248</v>
      </c>
      <c r="H226" s="148">
        <f t="shared" si="58"/>
        <v>43350</v>
      </c>
      <c r="I226" s="152">
        <v>43363</v>
      </c>
      <c r="J226" s="149">
        <f t="shared" si="59"/>
        <v>43371</v>
      </c>
      <c r="K226" s="91" t="s">
        <v>65</v>
      </c>
      <c r="L226" s="111">
        <f t="shared" si="57"/>
        <v>43392</v>
      </c>
      <c r="M226" s="129" t="s">
        <v>116</v>
      </c>
      <c r="N226" s="189">
        <f t="shared" si="64"/>
        <v>43666</v>
      </c>
      <c r="O226" s="114"/>
      <c r="P226" s="177" t="s">
        <v>95</v>
      </c>
      <c r="Q226" s="126">
        <v>42979</v>
      </c>
      <c r="R226" s="91" t="s">
        <v>68</v>
      </c>
      <c r="S226" s="106"/>
      <c r="T226" s="91">
        <f t="shared" si="60"/>
        <v>1</v>
      </c>
      <c r="U226" s="91">
        <v>2</v>
      </c>
    </row>
    <row r="227" spans="1:21">
      <c r="A227" s="196">
        <f t="shared" si="67"/>
        <v>2</v>
      </c>
      <c r="B227" s="91" t="s">
        <v>363</v>
      </c>
      <c r="C227" s="91" t="s">
        <v>79</v>
      </c>
      <c r="D227" s="130" t="s">
        <v>124</v>
      </c>
      <c r="E227" s="126">
        <v>43215</v>
      </c>
      <c r="F227" s="126">
        <v>43244</v>
      </c>
      <c r="G227" s="155">
        <v>43248</v>
      </c>
      <c r="H227" s="148">
        <f t="shared" si="58"/>
        <v>43350</v>
      </c>
      <c r="I227" s="152">
        <v>43363</v>
      </c>
      <c r="J227" s="149">
        <f t="shared" si="59"/>
        <v>43371</v>
      </c>
      <c r="K227" s="91" t="s">
        <v>65</v>
      </c>
      <c r="L227" s="111">
        <f t="shared" si="57"/>
        <v>43392</v>
      </c>
      <c r="M227" s="129" t="s">
        <v>116</v>
      </c>
      <c r="N227" s="189">
        <f t="shared" si="64"/>
        <v>43666</v>
      </c>
      <c r="O227" s="114"/>
      <c r="P227" s="177" t="s">
        <v>87</v>
      </c>
      <c r="Q227" s="126">
        <v>43374</v>
      </c>
      <c r="R227" s="91" t="s">
        <v>359</v>
      </c>
      <c r="S227" s="106"/>
      <c r="T227" s="91">
        <f t="shared" si="60"/>
        <v>0</v>
      </c>
      <c r="U227" s="91">
        <v>2</v>
      </c>
    </row>
    <row r="228" spans="1:21">
      <c r="A228" s="196">
        <f t="shared" si="67"/>
        <v>3</v>
      </c>
      <c r="B228" s="91" t="s">
        <v>364</v>
      </c>
      <c r="C228" s="91" t="s">
        <v>261</v>
      </c>
      <c r="D228" s="130" t="s">
        <v>22</v>
      </c>
      <c r="E228" s="126">
        <v>43227</v>
      </c>
      <c r="F228" s="126">
        <v>43258</v>
      </c>
      <c r="G228" s="155">
        <v>43259</v>
      </c>
      <c r="H228" s="148">
        <f t="shared" si="58"/>
        <v>43363</v>
      </c>
      <c r="I228" s="152">
        <v>43376</v>
      </c>
      <c r="J228" s="149">
        <f t="shared" si="59"/>
        <v>43384</v>
      </c>
      <c r="K228" s="91" t="s">
        <v>65</v>
      </c>
      <c r="L228" s="111">
        <f t="shared" si="57"/>
        <v>43405</v>
      </c>
      <c r="M228" s="129" t="s">
        <v>116</v>
      </c>
      <c r="N228" s="189">
        <f t="shared" si="64"/>
        <v>43680</v>
      </c>
      <c r="O228" s="114"/>
      <c r="P228" s="91"/>
      <c r="Q228" s="91"/>
      <c r="R228" s="91"/>
      <c r="S228" s="106"/>
      <c r="T228" s="91">
        <f t="shared" si="60"/>
        <v>1</v>
      </c>
      <c r="U228" s="91">
        <v>2</v>
      </c>
    </row>
    <row r="229" spans="1:21">
      <c r="A229" s="196">
        <f t="shared" si="67"/>
        <v>4</v>
      </c>
      <c r="B229" s="91" t="s">
        <v>365</v>
      </c>
      <c r="C229" s="91" t="s">
        <v>261</v>
      </c>
      <c r="D229" s="130" t="s">
        <v>22</v>
      </c>
      <c r="E229" s="126">
        <v>43242</v>
      </c>
      <c r="F229" s="126">
        <v>43376</v>
      </c>
      <c r="G229" s="155">
        <v>43277</v>
      </c>
      <c r="H229" s="148">
        <f t="shared" si="58"/>
        <v>43363</v>
      </c>
      <c r="I229" s="152">
        <v>43376</v>
      </c>
      <c r="J229" s="149">
        <f t="shared" si="59"/>
        <v>43384</v>
      </c>
      <c r="K229" s="91" t="s">
        <v>65</v>
      </c>
      <c r="L229" s="111">
        <f t="shared" si="57"/>
        <v>43405</v>
      </c>
      <c r="M229" s="129" t="s">
        <v>116</v>
      </c>
      <c r="N229" s="189">
        <f t="shared" si="64"/>
        <v>43680</v>
      </c>
      <c r="O229" s="114"/>
      <c r="P229" s="177" t="s">
        <v>95</v>
      </c>
      <c r="Q229" s="126">
        <v>43373</v>
      </c>
      <c r="R229" s="91" t="s">
        <v>357</v>
      </c>
      <c r="S229" s="106"/>
      <c r="T229" s="91">
        <f t="shared" si="60"/>
        <v>1</v>
      </c>
      <c r="U229" s="91">
        <v>2</v>
      </c>
    </row>
    <row r="230" spans="1:21">
      <c r="A230" s="196">
        <f t="shared" si="67"/>
        <v>5</v>
      </c>
      <c r="B230" s="91" t="s">
        <v>366</v>
      </c>
      <c r="C230" s="91" t="s">
        <v>261</v>
      </c>
      <c r="D230" s="130" t="s">
        <v>22</v>
      </c>
      <c r="E230" s="126">
        <v>43243</v>
      </c>
      <c r="F230" s="126">
        <v>43376</v>
      </c>
      <c r="G230" s="155">
        <v>43277</v>
      </c>
      <c r="H230" s="148">
        <f t="shared" si="58"/>
        <v>43363</v>
      </c>
      <c r="I230" s="152">
        <v>43376</v>
      </c>
      <c r="J230" s="149">
        <f t="shared" si="59"/>
        <v>43384</v>
      </c>
      <c r="K230" s="91" t="s">
        <v>65</v>
      </c>
      <c r="L230" s="111">
        <f t="shared" si="57"/>
        <v>43405</v>
      </c>
      <c r="M230" s="129" t="s">
        <v>116</v>
      </c>
      <c r="N230" s="189">
        <f t="shared" si="64"/>
        <v>43680</v>
      </c>
      <c r="O230" s="114"/>
      <c r="P230" s="91"/>
      <c r="Q230" s="91"/>
      <c r="R230" s="91"/>
      <c r="S230" s="106"/>
      <c r="T230" s="91">
        <f t="shared" si="60"/>
        <v>1</v>
      </c>
      <c r="U230" s="91">
        <v>2</v>
      </c>
    </row>
    <row r="231" spans="1:21">
      <c r="A231" s="196">
        <f t="shared" si="67"/>
        <v>6</v>
      </c>
      <c r="B231" s="115" t="s">
        <v>367</v>
      </c>
      <c r="C231" s="115" t="s">
        <v>133</v>
      </c>
      <c r="D231" s="116" t="s">
        <v>108</v>
      </c>
      <c r="E231" s="117">
        <v>43251</v>
      </c>
      <c r="F231" s="117">
        <v>43271</v>
      </c>
      <c r="G231" s="122">
        <v>43273</v>
      </c>
      <c r="H231" s="150">
        <f t="shared" si="58"/>
        <v>43364</v>
      </c>
      <c r="I231" s="153">
        <v>43377</v>
      </c>
      <c r="J231" s="150">
        <f t="shared" si="59"/>
        <v>43385</v>
      </c>
      <c r="K231" s="115" t="s">
        <v>102</v>
      </c>
      <c r="L231" s="120">
        <f t="shared" si="57"/>
        <v>43406</v>
      </c>
      <c r="M231" s="151" t="s">
        <v>116</v>
      </c>
      <c r="N231" s="191">
        <f>EDATE(I231,12)</f>
        <v>43742</v>
      </c>
      <c r="O231" s="123"/>
      <c r="P231" s="115"/>
      <c r="Q231" s="115"/>
      <c r="R231" s="115"/>
      <c r="S231" s="124"/>
      <c r="T231" s="91">
        <f t="shared" si="60"/>
        <v>1</v>
      </c>
      <c r="U231" s="91">
        <v>2</v>
      </c>
    </row>
    <row r="232" spans="1:21">
      <c r="A232" s="196">
        <f t="shared" si="67"/>
        <v>7</v>
      </c>
      <c r="B232" s="91" t="s">
        <v>368</v>
      </c>
      <c r="C232" s="91" t="s">
        <v>79</v>
      </c>
      <c r="D232" s="130" t="s">
        <v>124</v>
      </c>
      <c r="E232" s="126">
        <v>43215</v>
      </c>
      <c r="F232" s="126">
        <v>43244</v>
      </c>
      <c r="G232" s="155">
        <v>43248</v>
      </c>
      <c r="H232" s="148">
        <f t="shared" si="58"/>
        <v>43378</v>
      </c>
      <c r="I232" s="152">
        <v>43391</v>
      </c>
      <c r="J232" s="149">
        <f t="shared" si="59"/>
        <v>43399</v>
      </c>
      <c r="K232" s="91" t="s">
        <v>65</v>
      </c>
      <c r="L232" s="111">
        <f t="shared" si="57"/>
        <v>43420</v>
      </c>
      <c r="M232" s="129" t="s">
        <v>116</v>
      </c>
      <c r="N232" s="189">
        <f>EDATE(I232,10)</f>
        <v>43695</v>
      </c>
      <c r="O232" s="114"/>
      <c r="P232" s="91"/>
      <c r="Q232" s="91"/>
      <c r="R232" s="91"/>
      <c r="S232" s="106"/>
      <c r="T232" s="91">
        <f t="shared" si="60"/>
        <v>1</v>
      </c>
      <c r="U232" s="91">
        <v>2</v>
      </c>
    </row>
    <row r="233" spans="1:21">
      <c r="A233" s="196">
        <f t="shared" si="67"/>
        <v>8</v>
      </c>
      <c r="B233" s="115" t="s">
        <v>369</v>
      </c>
      <c r="C233" s="115" t="s">
        <v>94</v>
      </c>
      <c r="D233" s="116" t="s">
        <v>25</v>
      </c>
      <c r="E233" s="117">
        <v>43265</v>
      </c>
      <c r="F233" s="117">
        <v>43278</v>
      </c>
      <c r="G233" s="122">
        <v>43279</v>
      </c>
      <c r="H233" s="150">
        <f t="shared" si="58"/>
        <v>43391</v>
      </c>
      <c r="I233" s="153">
        <v>43404</v>
      </c>
      <c r="J233" s="150">
        <f t="shared" si="59"/>
        <v>43412</v>
      </c>
      <c r="K233" s="115" t="s">
        <v>102</v>
      </c>
      <c r="L233" s="120">
        <f t="shared" si="57"/>
        <v>43433</v>
      </c>
      <c r="M233" s="151" t="s">
        <v>116</v>
      </c>
      <c r="N233" s="191">
        <f>EDATE(I233,12)</f>
        <v>43769</v>
      </c>
      <c r="O233" s="123" t="s">
        <v>212</v>
      </c>
      <c r="P233" s="115" t="s">
        <v>227</v>
      </c>
      <c r="Q233" s="115"/>
      <c r="R233" s="115"/>
      <c r="S233" s="124"/>
      <c r="T233" s="91">
        <f t="shared" si="60"/>
        <v>1</v>
      </c>
      <c r="U233" s="91">
        <v>2</v>
      </c>
    </row>
    <row r="234" spans="1:21">
      <c r="A234" s="196">
        <f t="shared" si="67"/>
        <v>9</v>
      </c>
      <c r="B234" s="91" t="s">
        <v>370</v>
      </c>
      <c r="C234" s="91" t="s">
        <v>94</v>
      </c>
      <c r="D234" s="130" t="s">
        <v>25</v>
      </c>
      <c r="E234" s="126">
        <v>43319</v>
      </c>
      <c r="F234" s="126">
        <v>43341</v>
      </c>
      <c r="G234" s="126">
        <v>43342</v>
      </c>
      <c r="H234" s="148">
        <f t="shared" si="58"/>
        <v>43391</v>
      </c>
      <c r="I234" s="152">
        <v>43404</v>
      </c>
      <c r="J234" s="149">
        <f t="shared" si="59"/>
        <v>43412</v>
      </c>
      <c r="K234" s="91" t="s">
        <v>65</v>
      </c>
      <c r="L234" s="111">
        <f t="shared" si="57"/>
        <v>43433</v>
      </c>
      <c r="M234" s="129" t="s">
        <v>116</v>
      </c>
      <c r="N234" s="189">
        <f>EDATE(I234,10)</f>
        <v>43708</v>
      </c>
      <c r="O234" s="114"/>
      <c r="P234" s="177" t="s">
        <v>95</v>
      </c>
      <c r="Q234" s="126">
        <v>43373</v>
      </c>
      <c r="R234" s="91" t="s">
        <v>357</v>
      </c>
      <c r="S234" s="106"/>
      <c r="T234" s="91">
        <f t="shared" si="60"/>
        <v>1</v>
      </c>
      <c r="U234" s="91">
        <v>2</v>
      </c>
    </row>
    <row r="235" spans="1:21">
      <c r="A235" s="196">
        <f t="shared" si="67"/>
        <v>10</v>
      </c>
      <c r="B235" s="91" t="s">
        <v>371</v>
      </c>
      <c r="C235" s="91" t="s">
        <v>94</v>
      </c>
      <c r="D235" s="130" t="s">
        <v>24</v>
      </c>
      <c r="E235" s="126">
        <v>43322</v>
      </c>
      <c r="F235" s="126">
        <v>43341</v>
      </c>
      <c r="G235" s="126">
        <v>43342</v>
      </c>
      <c r="H235" s="148">
        <f t="shared" si="58"/>
        <v>43391</v>
      </c>
      <c r="I235" s="152">
        <v>43404</v>
      </c>
      <c r="J235" s="149">
        <f t="shared" si="59"/>
        <v>43412</v>
      </c>
      <c r="K235" s="91" t="s">
        <v>65</v>
      </c>
      <c r="L235" s="111">
        <f t="shared" si="57"/>
        <v>43433</v>
      </c>
      <c r="M235" s="129" t="s">
        <v>116</v>
      </c>
      <c r="N235" s="189">
        <f>EDATE(I237,10)</f>
        <v>43786</v>
      </c>
      <c r="O235" s="114"/>
      <c r="P235" s="91"/>
      <c r="Q235" s="91"/>
      <c r="R235" s="91"/>
      <c r="S235" s="106"/>
      <c r="T235" s="91">
        <f t="shared" si="60"/>
        <v>1</v>
      </c>
      <c r="U235" s="91">
        <v>2</v>
      </c>
    </row>
    <row r="236" spans="1:21">
      <c r="A236" s="196">
        <f t="shared" si="67"/>
        <v>11</v>
      </c>
      <c r="B236" s="91" t="s">
        <v>372</v>
      </c>
      <c r="C236" s="91" t="s">
        <v>114</v>
      </c>
      <c r="D236" s="130" t="s">
        <v>38</v>
      </c>
      <c r="E236" s="126">
        <v>43363</v>
      </c>
      <c r="F236" s="126">
        <v>43385</v>
      </c>
      <c r="G236" s="155">
        <f t="shared" si="66"/>
        <v>43391</v>
      </c>
      <c r="H236" s="148">
        <f t="shared" si="58"/>
        <v>43440</v>
      </c>
      <c r="I236" s="152">
        <v>43453</v>
      </c>
      <c r="J236" s="149">
        <f t="shared" si="59"/>
        <v>43461</v>
      </c>
      <c r="K236" s="91" t="s">
        <v>65</v>
      </c>
      <c r="L236" s="111">
        <f t="shared" si="57"/>
        <v>43482</v>
      </c>
      <c r="M236" s="129" t="s">
        <v>116</v>
      </c>
      <c r="N236" s="189">
        <f t="shared" ref="N236:N267" si="68">EDATE(I236,10)</f>
        <v>43757</v>
      </c>
      <c r="O236" s="114"/>
      <c r="P236" s="177" t="s">
        <v>95</v>
      </c>
      <c r="Q236" s="126">
        <v>42248</v>
      </c>
      <c r="R236" s="91" t="s">
        <v>68</v>
      </c>
      <c r="S236" s="106"/>
      <c r="T236" s="91">
        <f t="shared" si="60"/>
        <v>1</v>
      </c>
      <c r="U236" s="91">
        <v>2</v>
      </c>
    </row>
    <row r="237" spans="1:21">
      <c r="A237" s="187">
        <f t="shared" ref="A237:A252" si="69">ROW(1:1)</f>
        <v>1</v>
      </c>
      <c r="B237" s="91" t="s">
        <v>373</v>
      </c>
      <c r="C237" s="91" t="s">
        <v>79</v>
      </c>
      <c r="D237" s="130" t="s">
        <v>27</v>
      </c>
      <c r="E237" s="113">
        <v>43377</v>
      </c>
      <c r="F237" s="126">
        <v>43419</v>
      </c>
      <c r="G237" s="126">
        <v>43420</v>
      </c>
      <c r="H237" s="148">
        <f t="shared" si="58"/>
        <v>43469</v>
      </c>
      <c r="I237" s="152">
        <v>43482</v>
      </c>
      <c r="J237" s="149">
        <f t="shared" si="59"/>
        <v>43490</v>
      </c>
      <c r="K237" s="91" t="s">
        <v>65</v>
      </c>
      <c r="L237" s="111">
        <f t="shared" si="57"/>
        <v>43511</v>
      </c>
      <c r="M237" s="129" t="s">
        <v>116</v>
      </c>
      <c r="N237" s="189">
        <f t="shared" si="68"/>
        <v>43786</v>
      </c>
      <c r="O237" s="215"/>
      <c r="P237" s="177" t="s">
        <v>87</v>
      </c>
      <c r="Q237" s="126">
        <v>43381</v>
      </c>
      <c r="R237" s="91" t="s">
        <v>359</v>
      </c>
      <c r="S237" s="106" t="s">
        <v>374</v>
      </c>
      <c r="T237" s="91">
        <f t="shared" si="60"/>
        <v>1</v>
      </c>
      <c r="U237" s="91">
        <v>1</v>
      </c>
    </row>
    <row r="238" spans="1:21">
      <c r="A238" s="187">
        <f t="shared" si="69"/>
        <v>2</v>
      </c>
      <c r="B238" s="216" t="s">
        <v>375</v>
      </c>
      <c r="C238" s="91" t="s">
        <v>79</v>
      </c>
      <c r="D238" s="130" t="s">
        <v>27</v>
      </c>
      <c r="E238" s="126">
        <v>43279</v>
      </c>
      <c r="F238" s="126">
        <v>43433</v>
      </c>
      <c r="G238" s="155">
        <v>43434</v>
      </c>
      <c r="H238" s="148">
        <f t="shared" si="58"/>
        <v>43490</v>
      </c>
      <c r="I238" s="152">
        <v>43503</v>
      </c>
      <c r="J238" s="149">
        <f t="shared" si="59"/>
        <v>43511</v>
      </c>
      <c r="K238" s="91" t="s">
        <v>65</v>
      </c>
      <c r="L238" s="111">
        <f t="shared" si="57"/>
        <v>43532</v>
      </c>
      <c r="M238" s="129" t="s">
        <v>116</v>
      </c>
      <c r="N238" s="189">
        <f t="shared" si="68"/>
        <v>43806</v>
      </c>
      <c r="O238" s="114"/>
      <c r="P238" s="91" t="s">
        <v>376</v>
      </c>
      <c r="Q238" s="91">
        <v>2014</v>
      </c>
      <c r="R238" s="91"/>
      <c r="S238" s="106" t="s">
        <v>374</v>
      </c>
      <c r="T238" s="91">
        <f t="shared" si="60"/>
        <v>1</v>
      </c>
      <c r="U238" s="91">
        <v>1</v>
      </c>
    </row>
    <row r="239" spans="1:21">
      <c r="A239" s="187">
        <f t="shared" si="69"/>
        <v>3</v>
      </c>
      <c r="B239" s="91" t="s">
        <v>377</v>
      </c>
      <c r="C239" s="91" t="s">
        <v>122</v>
      </c>
      <c r="D239" s="130" t="s">
        <v>38</v>
      </c>
      <c r="E239" s="126">
        <v>43349</v>
      </c>
      <c r="F239" s="126">
        <v>43503</v>
      </c>
      <c r="G239" s="155">
        <v>43507</v>
      </c>
      <c r="H239" s="148">
        <f t="shared" si="58"/>
        <v>43554</v>
      </c>
      <c r="I239" s="152">
        <v>43567</v>
      </c>
      <c r="J239" s="149">
        <f t="shared" si="59"/>
        <v>43575</v>
      </c>
      <c r="K239" s="91" t="s">
        <v>65</v>
      </c>
      <c r="L239" s="111">
        <f t="shared" si="57"/>
        <v>43596</v>
      </c>
      <c r="M239" s="129" t="s">
        <v>116</v>
      </c>
      <c r="N239" s="189">
        <f t="shared" si="68"/>
        <v>43873</v>
      </c>
      <c r="O239" s="114"/>
      <c r="P239" s="177" t="s">
        <v>334</v>
      </c>
      <c r="Q239" s="126">
        <v>43278</v>
      </c>
      <c r="R239" s="91" t="s">
        <v>68</v>
      </c>
      <c r="S239" s="106" t="s">
        <v>374</v>
      </c>
      <c r="T239" s="91">
        <f t="shared" si="60"/>
        <v>1</v>
      </c>
      <c r="U239" s="91">
        <v>1</v>
      </c>
    </row>
    <row r="240" spans="1:21">
      <c r="A240" s="187">
        <f t="shared" si="69"/>
        <v>4</v>
      </c>
      <c r="B240" s="91" t="s">
        <v>378</v>
      </c>
      <c r="C240" s="91" t="s">
        <v>122</v>
      </c>
      <c r="D240" s="130" t="s">
        <v>38</v>
      </c>
      <c r="E240" s="126">
        <v>43458</v>
      </c>
      <c r="F240" s="126">
        <v>43503</v>
      </c>
      <c r="G240" s="155">
        <v>43507</v>
      </c>
      <c r="H240" s="148">
        <f t="shared" si="58"/>
        <v>43554</v>
      </c>
      <c r="I240" s="152">
        <v>43567</v>
      </c>
      <c r="J240" s="149">
        <f t="shared" si="59"/>
        <v>43575</v>
      </c>
      <c r="K240" s="91" t="s">
        <v>65</v>
      </c>
      <c r="L240" s="111">
        <f t="shared" si="57"/>
        <v>43596</v>
      </c>
      <c r="M240" s="129" t="s">
        <v>116</v>
      </c>
      <c r="N240" s="189">
        <f t="shared" si="68"/>
        <v>43873</v>
      </c>
      <c r="O240" s="215"/>
      <c r="P240" s="177" t="s">
        <v>95</v>
      </c>
      <c r="Q240" s="126">
        <v>43344</v>
      </c>
      <c r="R240" s="91" t="s">
        <v>68</v>
      </c>
      <c r="S240" s="106" t="s">
        <v>69</v>
      </c>
      <c r="T240" s="91">
        <f t="shared" si="60"/>
        <v>1</v>
      </c>
      <c r="U240" s="91">
        <v>1</v>
      </c>
    </row>
    <row r="241" spans="1:21">
      <c r="A241" s="187">
        <f t="shared" si="69"/>
        <v>5</v>
      </c>
      <c r="B241" s="217" t="s">
        <v>379</v>
      </c>
      <c r="C241" s="91" t="s">
        <v>122</v>
      </c>
      <c r="D241" s="130" t="s">
        <v>38</v>
      </c>
      <c r="E241" s="126">
        <v>43458</v>
      </c>
      <c r="F241" s="126">
        <v>43503</v>
      </c>
      <c r="G241" s="155">
        <v>43507</v>
      </c>
      <c r="H241" s="148">
        <f t="shared" si="58"/>
        <v>43554</v>
      </c>
      <c r="I241" s="152">
        <v>43567</v>
      </c>
      <c r="J241" s="149">
        <f t="shared" si="59"/>
        <v>43575</v>
      </c>
      <c r="K241" s="91" t="s">
        <v>65</v>
      </c>
      <c r="L241" s="111">
        <f t="shared" si="57"/>
        <v>43596</v>
      </c>
      <c r="M241" s="129" t="s">
        <v>116</v>
      </c>
      <c r="N241" s="189">
        <f t="shared" si="68"/>
        <v>43873</v>
      </c>
      <c r="O241" s="215"/>
      <c r="P241" s="177" t="s">
        <v>87</v>
      </c>
      <c r="Q241" s="126">
        <v>43435</v>
      </c>
      <c r="R241" s="91" t="s">
        <v>68</v>
      </c>
      <c r="S241" s="106" t="s">
        <v>374</v>
      </c>
      <c r="T241" s="91">
        <f t="shared" si="60"/>
        <v>1</v>
      </c>
      <c r="U241" s="91">
        <v>1</v>
      </c>
    </row>
    <row r="242" spans="1:21">
      <c r="A242" s="187">
        <f t="shared" si="69"/>
        <v>6</v>
      </c>
      <c r="B242" s="91" t="s">
        <v>380</v>
      </c>
      <c r="C242" s="91" t="s">
        <v>122</v>
      </c>
      <c r="D242" s="130" t="s">
        <v>38</v>
      </c>
      <c r="E242" s="126">
        <v>43486</v>
      </c>
      <c r="F242" s="126">
        <v>43503</v>
      </c>
      <c r="G242" s="155">
        <v>43507</v>
      </c>
      <c r="H242" s="148">
        <f t="shared" si="58"/>
        <v>43554</v>
      </c>
      <c r="I242" s="152">
        <v>43567</v>
      </c>
      <c r="J242" s="149">
        <f t="shared" si="59"/>
        <v>43575</v>
      </c>
      <c r="K242" s="91" t="s">
        <v>65</v>
      </c>
      <c r="L242" s="111">
        <f t="shared" si="57"/>
        <v>43596</v>
      </c>
      <c r="M242" s="129" t="s">
        <v>116</v>
      </c>
      <c r="N242" s="189">
        <f t="shared" si="68"/>
        <v>43873</v>
      </c>
      <c r="O242" s="114"/>
      <c r="P242" s="91" t="s">
        <v>92</v>
      </c>
      <c r="Q242" s="91">
        <v>2017</v>
      </c>
      <c r="R242" s="91"/>
      <c r="S242" s="106" t="s">
        <v>69</v>
      </c>
      <c r="T242" s="91">
        <f t="shared" si="60"/>
        <v>1</v>
      </c>
      <c r="U242" s="91">
        <v>1</v>
      </c>
    </row>
    <row r="243" spans="1:21">
      <c r="A243" s="187">
        <f t="shared" si="69"/>
        <v>7</v>
      </c>
      <c r="B243" s="91" t="s">
        <v>381</v>
      </c>
      <c r="C243" s="91" t="s">
        <v>94</v>
      </c>
      <c r="D243" s="130" t="s">
        <v>25</v>
      </c>
      <c r="E243" s="126">
        <v>43483</v>
      </c>
      <c r="F243" s="126">
        <v>43502</v>
      </c>
      <c r="G243" s="155">
        <v>43507</v>
      </c>
      <c r="H243" s="148">
        <f t="shared" si="58"/>
        <v>43559</v>
      </c>
      <c r="I243" s="152">
        <v>43572</v>
      </c>
      <c r="J243" s="149">
        <f t="shared" si="59"/>
        <v>43580</v>
      </c>
      <c r="K243" s="91" t="s">
        <v>65</v>
      </c>
      <c r="L243" s="111">
        <f t="shared" si="57"/>
        <v>43601</v>
      </c>
      <c r="M243" s="129" t="s">
        <v>116</v>
      </c>
      <c r="N243" s="189">
        <f t="shared" si="68"/>
        <v>43878</v>
      </c>
      <c r="O243" s="215"/>
      <c r="P243" s="177" t="s">
        <v>87</v>
      </c>
      <c r="Q243" s="126">
        <v>43009</v>
      </c>
      <c r="R243" s="91" t="s">
        <v>68</v>
      </c>
      <c r="S243" s="106" t="s">
        <v>69</v>
      </c>
      <c r="T243" s="91">
        <f t="shared" si="60"/>
        <v>1</v>
      </c>
      <c r="U243" s="91">
        <v>1</v>
      </c>
    </row>
    <row r="244" spans="1:21">
      <c r="A244" s="187">
        <f t="shared" si="69"/>
        <v>8</v>
      </c>
      <c r="B244" s="91" t="s">
        <v>382</v>
      </c>
      <c r="C244" s="91" t="s">
        <v>261</v>
      </c>
      <c r="D244" s="130" t="s">
        <v>26</v>
      </c>
      <c r="E244" s="126">
        <v>43482</v>
      </c>
      <c r="F244" s="126">
        <v>43516</v>
      </c>
      <c r="G244" s="155">
        <v>43517</v>
      </c>
      <c r="H244" s="148">
        <f t="shared" si="58"/>
        <v>43566</v>
      </c>
      <c r="I244" s="152">
        <v>43579</v>
      </c>
      <c r="J244" s="149">
        <f t="shared" si="59"/>
        <v>43587</v>
      </c>
      <c r="K244" s="91" t="s">
        <v>65</v>
      </c>
      <c r="L244" s="202">
        <f t="shared" si="57"/>
        <v>43608</v>
      </c>
      <c r="M244" s="129" t="s">
        <v>116</v>
      </c>
      <c r="N244" s="189">
        <f t="shared" si="68"/>
        <v>43885</v>
      </c>
      <c r="O244" s="215"/>
      <c r="P244" s="91" t="s">
        <v>92</v>
      </c>
      <c r="Q244" s="91">
        <v>2005</v>
      </c>
      <c r="R244" s="91"/>
      <c r="S244" s="106" t="s">
        <v>69</v>
      </c>
      <c r="T244" s="91">
        <f t="shared" si="60"/>
        <v>1</v>
      </c>
      <c r="U244" s="91">
        <v>1</v>
      </c>
    </row>
    <row r="245" spans="1:21">
      <c r="A245" s="187">
        <f t="shared" si="69"/>
        <v>9</v>
      </c>
      <c r="B245" s="91" t="s">
        <v>383</v>
      </c>
      <c r="C245" s="91" t="s">
        <v>261</v>
      </c>
      <c r="D245" s="130" t="s">
        <v>22</v>
      </c>
      <c r="E245" s="126">
        <v>43482</v>
      </c>
      <c r="F245" s="126">
        <v>43516</v>
      </c>
      <c r="G245" s="155">
        <v>43517</v>
      </c>
      <c r="H245" s="148">
        <f t="shared" si="58"/>
        <v>43566</v>
      </c>
      <c r="I245" s="152">
        <v>43579</v>
      </c>
      <c r="J245" s="149">
        <f t="shared" si="59"/>
        <v>43587</v>
      </c>
      <c r="K245" s="91" t="s">
        <v>65</v>
      </c>
      <c r="L245" s="202">
        <f t="shared" si="57"/>
        <v>43608</v>
      </c>
      <c r="M245" s="129" t="s">
        <v>116</v>
      </c>
      <c r="N245" s="189">
        <f t="shared" si="68"/>
        <v>43885</v>
      </c>
      <c r="O245" s="215"/>
      <c r="P245" s="177" t="s">
        <v>87</v>
      </c>
      <c r="Q245" s="126">
        <v>43497</v>
      </c>
      <c r="R245" s="91" t="s">
        <v>351</v>
      </c>
      <c r="S245" s="106" t="s">
        <v>69</v>
      </c>
      <c r="T245" s="91">
        <f t="shared" si="60"/>
        <v>1</v>
      </c>
      <c r="U245" s="91">
        <v>1</v>
      </c>
    </row>
    <row r="246" spans="1:21">
      <c r="A246" s="187">
        <f t="shared" si="69"/>
        <v>10</v>
      </c>
      <c r="B246" s="91" t="s">
        <v>384</v>
      </c>
      <c r="C246" s="91" t="s">
        <v>122</v>
      </c>
      <c r="D246" s="130" t="s">
        <v>30</v>
      </c>
      <c r="E246" s="126">
        <v>43516</v>
      </c>
      <c r="F246" s="126">
        <v>43535</v>
      </c>
      <c r="G246" s="155">
        <f t="shared" si="66"/>
        <v>43540</v>
      </c>
      <c r="H246" s="148">
        <f t="shared" si="58"/>
        <v>43589</v>
      </c>
      <c r="I246" s="152">
        <v>43602</v>
      </c>
      <c r="J246" s="149">
        <f t="shared" si="59"/>
        <v>43610</v>
      </c>
      <c r="K246" s="91" t="s">
        <v>65</v>
      </c>
      <c r="L246" s="111">
        <f t="shared" si="57"/>
        <v>43631</v>
      </c>
      <c r="M246" s="129" t="s">
        <v>116</v>
      </c>
      <c r="N246" s="189">
        <f t="shared" si="68"/>
        <v>43907</v>
      </c>
      <c r="O246" s="215"/>
      <c r="P246" s="177" t="s">
        <v>95</v>
      </c>
      <c r="Q246" s="126">
        <v>42979</v>
      </c>
      <c r="R246" s="91" t="s">
        <v>68</v>
      </c>
      <c r="S246" s="106" t="s">
        <v>69</v>
      </c>
      <c r="T246" s="91">
        <f t="shared" si="60"/>
        <v>1</v>
      </c>
      <c r="U246" s="91">
        <v>1</v>
      </c>
    </row>
    <row r="247" spans="1:21">
      <c r="A247" s="187">
        <f t="shared" si="69"/>
        <v>11</v>
      </c>
      <c r="B247" s="91" t="s">
        <v>385</v>
      </c>
      <c r="C247" s="91" t="s">
        <v>122</v>
      </c>
      <c r="D247" s="130" t="s">
        <v>38</v>
      </c>
      <c r="E247" s="126">
        <v>43516</v>
      </c>
      <c r="F247" s="126">
        <v>43535</v>
      </c>
      <c r="G247" s="155">
        <f t="shared" si="66"/>
        <v>43540</v>
      </c>
      <c r="H247" s="148">
        <f t="shared" si="58"/>
        <v>43589</v>
      </c>
      <c r="I247" s="152">
        <v>43602</v>
      </c>
      <c r="J247" s="149">
        <f t="shared" si="59"/>
        <v>43610</v>
      </c>
      <c r="K247" s="91" t="s">
        <v>65</v>
      </c>
      <c r="L247" s="111">
        <f t="shared" si="57"/>
        <v>43631</v>
      </c>
      <c r="M247" s="129" t="s">
        <v>116</v>
      </c>
      <c r="N247" s="189">
        <f t="shared" si="68"/>
        <v>43907</v>
      </c>
      <c r="O247" s="215"/>
      <c r="P247" s="177" t="s">
        <v>67</v>
      </c>
      <c r="Q247" s="126">
        <v>43344</v>
      </c>
      <c r="R247" s="91" t="s">
        <v>68</v>
      </c>
      <c r="S247" s="106" t="s">
        <v>69</v>
      </c>
      <c r="T247" s="91">
        <f t="shared" si="60"/>
        <v>1</v>
      </c>
      <c r="U247" s="91">
        <v>1</v>
      </c>
    </row>
    <row r="248" spans="1:21">
      <c r="A248" s="187">
        <f t="shared" si="69"/>
        <v>12</v>
      </c>
      <c r="B248" s="91" t="s">
        <v>386</v>
      </c>
      <c r="C248" s="91" t="s">
        <v>79</v>
      </c>
      <c r="D248" s="130" t="s">
        <v>27</v>
      </c>
      <c r="E248" s="126">
        <v>43507</v>
      </c>
      <c r="F248" s="126">
        <v>43545</v>
      </c>
      <c r="G248" s="155">
        <f t="shared" si="66"/>
        <v>43546</v>
      </c>
      <c r="H248" s="148">
        <f t="shared" si="58"/>
        <v>43595</v>
      </c>
      <c r="I248" s="110">
        <v>43608</v>
      </c>
      <c r="J248" s="149">
        <f t="shared" si="59"/>
        <v>43616</v>
      </c>
      <c r="K248" s="91" t="s">
        <v>65</v>
      </c>
      <c r="L248" s="111">
        <f t="shared" ref="L248:L311" si="70">I248+29</f>
        <v>43637</v>
      </c>
      <c r="M248" s="129" t="s">
        <v>116</v>
      </c>
      <c r="N248" s="189">
        <f t="shared" si="68"/>
        <v>43913</v>
      </c>
      <c r="O248" s="215"/>
      <c r="P248" s="177" t="s">
        <v>95</v>
      </c>
      <c r="Q248" s="126">
        <v>43343</v>
      </c>
      <c r="R248" s="91" t="s">
        <v>68</v>
      </c>
      <c r="S248" s="106" t="s">
        <v>69</v>
      </c>
      <c r="T248" s="91">
        <f t="shared" si="60"/>
        <v>1</v>
      </c>
      <c r="U248" s="91">
        <v>1</v>
      </c>
    </row>
    <row r="249" spans="1:21">
      <c r="A249" s="187">
        <f t="shared" si="69"/>
        <v>13</v>
      </c>
      <c r="B249" s="91" t="s">
        <v>387</v>
      </c>
      <c r="C249" s="91" t="s">
        <v>122</v>
      </c>
      <c r="D249" s="130" t="s">
        <v>38</v>
      </c>
      <c r="E249" s="126">
        <v>43524</v>
      </c>
      <c r="F249" s="126">
        <v>43544</v>
      </c>
      <c r="G249" s="155">
        <f t="shared" si="66"/>
        <v>43552</v>
      </c>
      <c r="H249" s="148">
        <f t="shared" si="58"/>
        <v>43601</v>
      </c>
      <c r="I249" s="152">
        <v>43614</v>
      </c>
      <c r="J249" s="149">
        <f t="shared" si="59"/>
        <v>43622</v>
      </c>
      <c r="K249" s="91" t="s">
        <v>65</v>
      </c>
      <c r="L249" s="111">
        <f t="shared" si="70"/>
        <v>43643</v>
      </c>
      <c r="M249" s="129" t="s">
        <v>116</v>
      </c>
      <c r="N249" s="189">
        <f t="shared" si="68"/>
        <v>43919</v>
      </c>
      <c r="O249" s="215"/>
      <c r="P249" s="177" t="s">
        <v>95</v>
      </c>
      <c r="Q249" s="126">
        <v>43617</v>
      </c>
      <c r="R249" s="91" t="s">
        <v>275</v>
      </c>
      <c r="S249" s="106" t="s">
        <v>69</v>
      </c>
      <c r="T249" s="91">
        <f t="shared" si="60"/>
        <v>0</v>
      </c>
      <c r="U249" s="91">
        <v>1</v>
      </c>
    </row>
    <row r="250" spans="1:21">
      <c r="A250" s="187">
        <f t="shared" si="69"/>
        <v>14</v>
      </c>
      <c r="B250" s="91" t="s">
        <v>388</v>
      </c>
      <c r="C250" s="91" t="s">
        <v>133</v>
      </c>
      <c r="D250" s="130" t="s">
        <v>110</v>
      </c>
      <c r="E250" s="126">
        <v>43511</v>
      </c>
      <c r="F250" s="126">
        <v>43542</v>
      </c>
      <c r="G250" s="155">
        <f t="shared" si="66"/>
        <v>43553</v>
      </c>
      <c r="H250" s="148">
        <f t="shared" ref="H250:H313" si="71">I250-13</f>
        <v>43602</v>
      </c>
      <c r="I250" s="152">
        <v>43615</v>
      </c>
      <c r="J250" s="149">
        <f t="shared" si="59"/>
        <v>43623</v>
      </c>
      <c r="K250" s="91" t="s">
        <v>65</v>
      </c>
      <c r="L250" s="111">
        <f t="shared" si="70"/>
        <v>43644</v>
      </c>
      <c r="M250" s="129" t="s">
        <v>116</v>
      </c>
      <c r="N250" s="189">
        <f t="shared" si="68"/>
        <v>43920</v>
      </c>
      <c r="O250" s="215"/>
      <c r="P250" s="177" t="s">
        <v>67</v>
      </c>
      <c r="Q250" s="126">
        <v>43344</v>
      </c>
      <c r="R250" s="91" t="s">
        <v>68</v>
      </c>
      <c r="S250" s="106" t="s">
        <v>374</v>
      </c>
      <c r="T250" s="91">
        <f t="shared" si="60"/>
        <v>1</v>
      </c>
      <c r="U250" s="91">
        <v>1</v>
      </c>
    </row>
    <row r="251" spans="1:21">
      <c r="A251" s="187">
        <f t="shared" si="69"/>
        <v>15</v>
      </c>
      <c r="B251" s="91" t="s">
        <v>389</v>
      </c>
      <c r="C251" s="91" t="s">
        <v>94</v>
      </c>
      <c r="D251" s="130" t="s">
        <v>24</v>
      </c>
      <c r="E251" s="126">
        <v>43544</v>
      </c>
      <c r="F251" s="126">
        <v>43564</v>
      </c>
      <c r="G251" s="155">
        <v>43564</v>
      </c>
      <c r="H251" s="148">
        <f t="shared" si="71"/>
        <v>43614</v>
      </c>
      <c r="I251" s="152">
        <v>43627</v>
      </c>
      <c r="J251" s="149">
        <f t="shared" si="59"/>
        <v>43635</v>
      </c>
      <c r="K251" s="91" t="s">
        <v>65</v>
      </c>
      <c r="L251" s="111">
        <f t="shared" si="70"/>
        <v>43656</v>
      </c>
      <c r="M251" s="129" t="s">
        <v>116</v>
      </c>
      <c r="N251" s="189">
        <f t="shared" si="68"/>
        <v>43932</v>
      </c>
      <c r="O251" s="215"/>
      <c r="P251" s="177" t="s">
        <v>95</v>
      </c>
      <c r="Q251" s="126">
        <v>43344</v>
      </c>
      <c r="R251" s="91" t="s">
        <v>68</v>
      </c>
      <c r="S251" s="106" t="s">
        <v>69</v>
      </c>
      <c r="T251" s="91">
        <f t="shared" si="60"/>
        <v>1</v>
      </c>
      <c r="U251" s="91">
        <v>1</v>
      </c>
    </row>
    <row r="252" spans="1:21">
      <c r="A252" s="187">
        <f t="shared" si="69"/>
        <v>16</v>
      </c>
      <c r="B252" s="91" t="s">
        <v>390</v>
      </c>
      <c r="C252" s="91" t="s">
        <v>94</v>
      </c>
      <c r="D252" s="130" t="s">
        <v>25</v>
      </c>
      <c r="E252" s="126">
        <v>43544</v>
      </c>
      <c r="F252" s="126">
        <v>43564</v>
      </c>
      <c r="G252" s="155">
        <v>43564</v>
      </c>
      <c r="H252" s="148">
        <f t="shared" si="71"/>
        <v>43614</v>
      </c>
      <c r="I252" s="152">
        <v>43627</v>
      </c>
      <c r="J252" s="149">
        <f t="shared" si="59"/>
        <v>43635</v>
      </c>
      <c r="K252" s="91" t="s">
        <v>65</v>
      </c>
      <c r="L252" s="111">
        <f t="shared" si="70"/>
        <v>43656</v>
      </c>
      <c r="M252" s="129" t="s">
        <v>116</v>
      </c>
      <c r="N252" s="189">
        <f t="shared" si="68"/>
        <v>43932</v>
      </c>
      <c r="O252" s="218" t="s">
        <v>391</v>
      </c>
      <c r="P252" s="177" t="s">
        <v>87</v>
      </c>
      <c r="Q252" s="126">
        <v>43497</v>
      </c>
      <c r="R252" s="91" t="s">
        <v>351</v>
      </c>
      <c r="S252" s="106" t="s">
        <v>69</v>
      </c>
      <c r="T252" s="91">
        <f t="shared" si="60"/>
        <v>1</v>
      </c>
      <c r="U252" s="91">
        <v>1</v>
      </c>
    </row>
    <row r="253" spans="1:21">
      <c r="A253" s="196">
        <f t="shared" ref="A253:A268" si="72">ROW(1:1)</f>
        <v>1</v>
      </c>
      <c r="B253" s="91" t="s">
        <v>392</v>
      </c>
      <c r="C253" s="91" t="s">
        <v>393</v>
      </c>
      <c r="D253" s="130" t="s">
        <v>38</v>
      </c>
      <c r="E253" s="126">
        <v>43605</v>
      </c>
      <c r="F253" s="126">
        <v>43634</v>
      </c>
      <c r="G253" s="155">
        <v>43635</v>
      </c>
      <c r="H253" s="148">
        <f t="shared" si="71"/>
        <v>43712</v>
      </c>
      <c r="I253" s="152">
        <v>43725</v>
      </c>
      <c r="J253" s="109">
        <f t="shared" si="59"/>
        <v>43733</v>
      </c>
      <c r="K253" s="91" t="s">
        <v>65</v>
      </c>
      <c r="L253" s="111">
        <f t="shared" si="70"/>
        <v>43754</v>
      </c>
      <c r="M253" s="129" t="s">
        <v>116</v>
      </c>
      <c r="N253" s="189">
        <f t="shared" si="68"/>
        <v>44029</v>
      </c>
      <c r="O253" s="215"/>
      <c r="P253" s="177" t="s">
        <v>95</v>
      </c>
      <c r="Q253" s="126">
        <v>43344</v>
      </c>
      <c r="R253" s="91" t="s">
        <v>68</v>
      </c>
      <c r="S253" s="106" t="s">
        <v>69</v>
      </c>
      <c r="T253" s="91">
        <f t="shared" si="60"/>
        <v>1</v>
      </c>
      <c r="U253" s="91">
        <v>2</v>
      </c>
    </row>
    <row r="254" spans="1:21">
      <c r="A254" s="196">
        <f t="shared" si="72"/>
        <v>2</v>
      </c>
      <c r="B254" s="91" t="s">
        <v>394</v>
      </c>
      <c r="C254" s="91" t="s">
        <v>393</v>
      </c>
      <c r="D254" s="130" t="s">
        <v>38</v>
      </c>
      <c r="E254" s="126">
        <v>43607</v>
      </c>
      <c r="F254" s="126">
        <v>43634</v>
      </c>
      <c r="G254" s="155">
        <v>43635</v>
      </c>
      <c r="H254" s="148">
        <f t="shared" si="71"/>
        <v>43712</v>
      </c>
      <c r="I254" s="152">
        <v>43725</v>
      </c>
      <c r="J254" s="109">
        <f t="shared" ref="J254:J317" si="73">I254+8</f>
        <v>43733</v>
      </c>
      <c r="K254" s="91" t="s">
        <v>65</v>
      </c>
      <c r="L254" s="111">
        <f t="shared" si="70"/>
        <v>43754</v>
      </c>
      <c r="M254" s="129" t="s">
        <v>116</v>
      </c>
      <c r="N254" s="189">
        <f t="shared" si="68"/>
        <v>44029</v>
      </c>
      <c r="O254" s="215"/>
      <c r="P254" s="177" t="s">
        <v>67</v>
      </c>
      <c r="Q254" s="126">
        <v>43278</v>
      </c>
      <c r="R254" s="91" t="s">
        <v>68</v>
      </c>
      <c r="S254" s="106" t="s">
        <v>69</v>
      </c>
      <c r="T254" s="91">
        <f t="shared" si="60"/>
        <v>1</v>
      </c>
      <c r="U254" s="91">
        <v>2</v>
      </c>
    </row>
    <row r="255" spans="1:21">
      <c r="A255" s="196">
        <f t="shared" si="72"/>
        <v>3</v>
      </c>
      <c r="B255" s="91" t="s">
        <v>395</v>
      </c>
      <c r="C255" s="91" t="s">
        <v>79</v>
      </c>
      <c r="D255" s="130" t="s">
        <v>27</v>
      </c>
      <c r="E255" s="126">
        <v>43584</v>
      </c>
      <c r="F255" s="126">
        <v>43614</v>
      </c>
      <c r="G255" s="155">
        <v>43615</v>
      </c>
      <c r="H255" s="148">
        <f t="shared" si="71"/>
        <v>43714</v>
      </c>
      <c r="I255" s="152">
        <v>43727</v>
      </c>
      <c r="J255" s="149">
        <f t="shared" si="73"/>
        <v>43735</v>
      </c>
      <c r="K255" s="91" t="s">
        <v>65</v>
      </c>
      <c r="L255" s="111">
        <f t="shared" si="70"/>
        <v>43756</v>
      </c>
      <c r="M255" s="129" t="s">
        <v>116</v>
      </c>
      <c r="N255" s="189">
        <f t="shared" si="68"/>
        <v>44031</v>
      </c>
      <c r="O255" s="215"/>
      <c r="P255" s="177" t="s">
        <v>67</v>
      </c>
      <c r="Q255" s="126">
        <v>42978</v>
      </c>
      <c r="R255" s="91" t="s">
        <v>68</v>
      </c>
      <c r="S255" s="106" t="s">
        <v>374</v>
      </c>
      <c r="T255" s="91">
        <f t="shared" si="60"/>
        <v>1</v>
      </c>
      <c r="U255" s="91">
        <v>2</v>
      </c>
    </row>
    <row r="256" spans="1:21">
      <c r="A256" s="196">
        <f t="shared" si="72"/>
        <v>4</v>
      </c>
      <c r="B256" s="91" t="s">
        <v>396</v>
      </c>
      <c r="C256" s="105" t="s">
        <v>64</v>
      </c>
      <c r="D256" s="107" t="s">
        <v>128</v>
      </c>
      <c r="E256" s="126">
        <v>43599</v>
      </c>
      <c r="F256" s="126">
        <v>43635</v>
      </c>
      <c r="G256" s="155">
        <v>43636</v>
      </c>
      <c r="H256" s="148">
        <f t="shared" si="71"/>
        <v>43719</v>
      </c>
      <c r="I256" s="152">
        <v>43732</v>
      </c>
      <c r="J256" s="149">
        <f t="shared" si="73"/>
        <v>43740</v>
      </c>
      <c r="K256" s="91" t="s">
        <v>65</v>
      </c>
      <c r="L256" s="111">
        <f t="shared" si="70"/>
        <v>43761</v>
      </c>
      <c r="M256" s="129" t="s">
        <v>116</v>
      </c>
      <c r="N256" s="189">
        <f t="shared" si="68"/>
        <v>44036</v>
      </c>
      <c r="O256" s="215"/>
      <c r="P256" s="177" t="s">
        <v>67</v>
      </c>
      <c r="Q256" s="126">
        <v>43278</v>
      </c>
      <c r="R256" s="91" t="s">
        <v>68</v>
      </c>
      <c r="S256" s="106" t="s">
        <v>69</v>
      </c>
      <c r="T256" s="91">
        <f t="shared" si="60"/>
        <v>1</v>
      </c>
      <c r="U256" s="91">
        <v>2</v>
      </c>
    </row>
    <row r="257" spans="1:21">
      <c r="A257" s="196">
        <f t="shared" si="72"/>
        <v>5</v>
      </c>
      <c r="B257" s="91" t="s">
        <v>397</v>
      </c>
      <c r="C257" s="91" t="s">
        <v>261</v>
      </c>
      <c r="D257" s="130" t="s">
        <v>22</v>
      </c>
      <c r="E257" s="126">
        <v>43619</v>
      </c>
      <c r="F257" s="126">
        <v>43635</v>
      </c>
      <c r="G257" s="155">
        <v>43636</v>
      </c>
      <c r="H257" s="148">
        <f t="shared" si="71"/>
        <v>43720</v>
      </c>
      <c r="I257" s="110">
        <v>43733</v>
      </c>
      <c r="J257" s="149">
        <f t="shared" si="73"/>
        <v>43741</v>
      </c>
      <c r="K257" s="91" t="s">
        <v>65</v>
      </c>
      <c r="L257" s="111">
        <f t="shared" si="70"/>
        <v>43762</v>
      </c>
      <c r="M257" s="129" t="s">
        <v>116</v>
      </c>
      <c r="N257" s="189">
        <f t="shared" si="68"/>
        <v>44037</v>
      </c>
      <c r="O257" s="215"/>
      <c r="P257" s="177" t="s">
        <v>67</v>
      </c>
      <c r="Q257" s="126">
        <v>43707</v>
      </c>
      <c r="R257" s="91" t="s">
        <v>357</v>
      </c>
      <c r="S257" s="106" t="s">
        <v>69</v>
      </c>
      <c r="T257" s="91">
        <f t="shared" si="60"/>
        <v>1</v>
      </c>
      <c r="U257" s="91">
        <v>2</v>
      </c>
    </row>
    <row r="258" spans="1:21">
      <c r="A258" s="196">
        <f t="shared" si="72"/>
        <v>6</v>
      </c>
      <c r="B258" s="91" t="s">
        <v>398</v>
      </c>
      <c r="C258" s="91" t="s">
        <v>261</v>
      </c>
      <c r="D258" s="130" t="s">
        <v>22</v>
      </c>
      <c r="E258" s="126">
        <v>43619</v>
      </c>
      <c r="F258" s="126">
        <v>43635</v>
      </c>
      <c r="G258" s="155">
        <v>43636</v>
      </c>
      <c r="H258" s="148">
        <f t="shared" si="71"/>
        <v>43720</v>
      </c>
      <c r="I258" s="110">
        <v>43733</v>
      </c>
      <c r="J258" s="149">
        <f t="shared" si="73"/>
        <v>43741</v>
      </c>
      <c r="K258" s="91" t="s">
        <v>65</v>
      </c>
      <c r="L258" s="111">
        <f t="shared" si="70"/>
        <v>43762</v>
      </c>
      <c r="M258" s="129" t="s">
        <v>116</v>
      </c>
      <c r="N258" s="189">
        <f t="shared" si="68"/>
        <v>44037</v>
      </c>
      <c r="O258" s="215"/>
      <c r="P258" s="177" t="s">
        <v>67</v>
      </c>
      <c r="Q258" s="126">
        <v>43707</v>
      </c>
      <c r="R258" s="91" t="s">
        <v>357</v>
      </c>
      <c r="S258" s="106" t="s">
        <v>69</v>
      </c>
      <c r="T258" s="91">
        <f t="shared" ref="T258:T321" si="74">IF(I258&gt;Q258,1,0)</f>
        <v>1</v>
      </c>
      <c r="U258" s="91">
        <v>2</v>
      </c>
    </row>
    <row r="259" spans="1:21">
      <c r="A259" s="196">
        <f t="shared" si="72"/>
        <v>7</v>
      </c>
      <c r="B259" s="91" t="s">
        <v>399</v>
      </c>
      <c r="C259" s="91" t="s">
        <v>122</v>
      </c>
      <c r="D259" s="130" t="s">
        <v>38</v>
      </c>
      <c r="E259" s="126">
        <v>43600</v>
      </c>
      <c r="F259" s="126">
        <v>43634</v>
      </c>
      <c r="G259" s="155">
        <v>43635</v>
      </c>
      <c r="H259" s="148">
        <f t="shared" si="71"/>
        <v>43720</v>
      </c>
      <c r="I259" s="110">
        <v>43733</v>
      </c>
      <c r="J259" s="149">
        <f t="shared" si="73"/>
        <v>43741</v>
      </c>
      <c r="K259" s="91" t="s">
        <v>65</v>
      </c>
      <c r="L259" s="111">
        <f t="shared" si="70"/>
        <v>43762</v>
      </c>
      <c r="M259" s="129" t="s">
        <v>116</v>
      </c>
      <c r="N259" s="189">
        <f t="shared" si="68"/>
        <v>44037</v>
      </c>
      <c r="O259" s="215"/>
      <c r="P259" s="177" t="s">
        <v>67</v>
      </c>
      <c r="Q259" s="126">
        <v>43278</v>
      </c>
      <c r="R259" s="91" t="s">
        <v>359</v>
      </c>
      <c r="S259" s="106" t="s">
        <v>69</v>
      </c>
      <c r="T259" s="91">
        <f t="shared" si="74"/>
        <v>1</v>
      </c>
      <c r="U259" s="91">
        <v>2</v>
      </c>
    </row>
    <row r="260" spans="1:21">
      <c r="A260" s="196">
        <f t="shared" si="72"/>
        <v>8</v>
      </c>
      <c r="B260" s="91" t="s">
        <v>400</v>
      </c>
      <c r="C260" s="91" t="s">
        <v>122</v>
      </c>
      <c r="D260" s="130" t="s">
        <v>38</v>
      </c>
      <c r="E260" s="126">
        <v>43600</v>
      </c>
      <c r="F260" s="126">
        <v>43634</v>
      </c>
      <c r="G260" s="155">
        <v>43635</v>
      </c>
      <c r="H260" s="148">
        <f t="shared" si="71"/>
        <v>43720</v>
      </c>
      <c r="I260" s="110">
        <v>43733</v>
      </c>
      <c r="J260" s="149">
        <f t="shared" si="73"/>
        <v>43741</v>
      </c>
      <c r="K260" s="91" t="s">
        <v>65</v>
      </c>
      <c r="L260" s="111">
        <f t="shared" si="70"/>
        <v>43762</v>
      </c>
      <c r="M260" s="129" t="s">
        <v>116</v>
      </c>
      <c r="N260" s="189">
        <f t="shared" si="68"/>
        <v>44037</v>
      </c>
      <c r="O260" s="215"/>
      <c r="P260" s="177" t="s">
        <v>95</v>
      </c>
      <c r="Q260" s="126">
        <v>42309</v>
      </c>
      <c r="R260" s="91" t="s">
        <v>68</v>
      </c>
      <c r="S260" s="106" t="s">
        <v>374</v>
      </c>
      <c r="T260" s="91">
        <f t="shared" si="74"/>
        <v>1</v>
      </c>
      <c r="U260" s="91">
        <v>2</v>
      </c>
    </row>
    <row r="261" spans="1:21">
      <c r="A261" s="196">
        <f t="shared" si="72"/>
        <v>9</v>
      </c>
      <c r="B261" s="91" t="s">
        <v>401</v>
      </c>
      <c r="C261" s="91" t="s">
        <v>146</v>
      </c>
      <c r="D261" s="130" t="s">
        <v>105</v>
      </c>
      <c r="E261" s="126">
        <v>43544</v>
      </c>
      <c r="F261" s="126">
        <v>43601</v>
      </c>
      <c r="G261" s="155">
        <v>43605</v>
      </c>
      <c r="H261" s="148">
        <f t="shared" si="71"/>
        <v>43721</v>
      </c>
      <c r="I261" s="152">
        <v>43734</v>
      </c>
      <c r="J261" s="149">
        <f t="shared" si="73"/>
        <v>43742</v>
      </c>
      <c r="K261" s="91" t="s">
        <v>65</v>
      </c>
      <c r="L261" s="111">
        <f t="shared" si="70"/>
        <v>43763</v>
      </c>
      <c r="M261" s="129" t="s">
        <v>116</v>
      </c>
      <c r="N261" s="189">
        <f t="shared" si="68"/>
        <v>44038</v>
      </c>
      <c r="O261" s="215"/>
      <c r="P261" s="177" t="s">
        <v>95</v>
      </c>
      <c r="Q261" s="126">
        <v>42979</v>
      </c>
      <c r="R261" s="91" t="s">
        <v>68</v>
      </c>
      <c r="S261" s="106" t="s">
        <v>69</v>
      </c>
      <c r="T261" s="91">
        <f t="shared" si="74"/>
        <v>1</v>
      </c>
      <c r="U261" s="91">
        <v>2</v>
      </c>
    </row>
    <row r="262" spans="1:21">
      <c r="A262" s="196">
        <f t="shared" si="72"/>
        <v>10</v>
      </c>
      <c r="B262" s="91" t="s">
        <v>402</v>
      </c>
      <c r="C262" s="91" t="s">
        <v>122</v>
      </c>
      <c r="D262" s="130" t="s">
        <v>38</v>
      </c>
      <c r="E262" s="126">
        <v>43600</v>
      </c>
      <c r="F262" s="126">
        <v>43635</v>
      </c>
      <c r="G262" s="155">
        <v>43636</v>
      </c>
      <c r="H262" s="148">
        <f t="shared" si="71"/>
        <v>43755</v>
      </c>
      <c r="I262" s="152">
        <v>43768</v>
      </c>
      <c r="J262" s="149">
        <f t="shared" si="73"/>
        <v>43776</v>
      </c>
      <c r="K262" s="91" t="s">
        <v>65</v>
      </c>
      <c r="L262" s="111">
        <f t="shared" si="70"/>
        <v>43797</v>
      </c>
      <c r="M262" s="129" t="s">
        <v>116</v>
      </c>
      <c r="N262" s="189">
        <f t="shared" si="68"/>
        <v>44073</v>
      </c>
      <c r="O262" s="215"/>
      <c r="P262" s="177" t="s">
        <v>95</v>
      </c>
      <c r="Q262" s="126">
        <v>42613</v>
      </c>
      <c r="R262" s="91" t="s">
        <v>68</v>
      </c>
      <c r="S262" s="106" t="s">
        <v>69</v>
      </c>
      <c r="T262" s="91">
        <f t="shared" si="74"/>
        <v>1</v>
      </c>
      <c r="U262" s="91">
        <v>2</v>
      </c>
    </row>
    <row r="263" spans="1:21">
      <c r="A263" s="196">
        <f t="shared" si="72"/>
        <v>11</v>
      </c>
      <c r="B263" s="91" t="s">
        <v>403</v>
      </c>
      <c r="C263" s="91" t="s">
        <v>79</v>
      </c>
      <c r="D263" s="130" t="s">
        <v>27</v>
      </c>
      <c r="E263" s="113">
        <v>43656</v>
      </c>
      <c r="F263" s="126">
        <v>43727</v>
      </c>
      <c r="G263" s="155">
        <f t="shared" si="66"/>
        <v>43728</v>
      </c>
      <c r="H263" s="148">
        <f t="shared" si="71"/>
        <v>43777</v>
      </c>
      <c r="I263" s="152">
        <v>43790</v>
      </c>
      <c r="J263" s="149">
        <f t="shared" si="73"/>
        <v>43798</v>
      </c>
      <c r="K263" s="91" t="s">
        <v>65</v>
      </c>
      <c r="L263" s="111">
        <f t="shared" si="70"/>
        <v>43819</v>
      </c>
      <c r="M263" s="129" t="s">
        <v>116</v>
      </c>
      <c r="N263" s="189">
        <f t="shared" si="68"/>
        <v>44095</v>
      </c>
      <c r="O263" s="215"/>
      <c r="P263" s="177" t="s">
        <v>95</v>
      </c>
      <c r="Q263" s="126">
        <v>43709</v>
      </c>
      <c r="R263" s="91" t="s">
        <v>68</v>
      </c>
      <c r="S263" s="106" t="s">
        <v>69</v>
      </c>
      <c r="T263" s="91">
        <f t="shared" si="74"/>
        <v>1</v>
      </c>
      <c r="U263" s="91">
        <v>2</v>
      </c>
    </row>
    <row r="264" spans="1:21">
      <c r="A264" s="196">
        <f t="shared" si="72"/>
        <v>12</v>
      </c>
      <c r="B264" s="91" t="s">
        <v>404</v>
      </c>
      <c r="C264" s="91" t="s">
        <v>94</v>
      </c>
      <c r="D264" s="130" t="s">
        <v>25</v>
      </c>
      <c r="E264" s="155">
        <v>43637</v>
      </c>
      <c r="F264" s="126">
        <v>43724</v>
      </c>
      <c r="G264" s="155">
        <v>43726</v>
      </c>
      <c r="H264" s="148">
        <f t="shared" si="71"/>
        <v>43783</v>
      </c>
      <c r="I264" s="152">
        <v>43796</v>
      </c>
      <c r="J264" s="149">
        <f t="shared" si="73"/>
        <v>43804</v>
      </c>
      <c r="K264" s="91" t="s">
        <v>65</v>
      </c>
      <c r="L264" s="111">
        <f t="shared" si="70"/>
        <v>43825</v>
      </c>
      <c r="M264" s="129" t="s">
        <v>116</v>
      </c>
      <c r="N264" s="189">
        <f t="shared" si="68"/>
        <v>44101</v>
      </c>
      <c r="O264" s="215"/>
      <c r="P264" s="91" t="s">
        <v>92</v>
      </c>
      <c r="Q264" s="91">
        <v>2018</v>
      </c>
      <c r="R264" s="91"/>
      <c r="S264" s="106" t="s">
        <v>69</v>
      </c>
      <c r="T264" s="91">
        <f t="shared" si="74"/>
        <v>1</v>
      </c>
      <c r="U264" s="91">
        <v>2</v>
      </c>
    </row>
    <row r="265" spans="1:21">
      <c r="A265" s="196">
        <f t="shared" si="72"/>
        <v>13</v>
      </c>
      <c r="B265" s="91" t="s">
        <v>405</v>
      </c>
      <c r="C265" s="91" t="s">
        <v>94</v>
      </c>
      <c r="D265" s="130" t="s">
        <v>24</v>
      </c>
      <c r="E265" s="126">
        <v>43711</v>
      </c>
      <c r="F265" s="126">
        <v>43724</v>
      </c>
      <c r="G265" s="155">
        <v>43726</v>
      </c>
      <c r="H265" s="148">
        <f t="shared" si="71"/>
        <v>43783</v>
      </c>
      <c r="I265" s="152">
        <v>43796</v>
      </c>
      <c r="J265" s="149">
        <f t="shared" si="73"/>
        <v>43804</v>
      </c>
      <c r="K265" s="91" t="s">
        <v>65</v>
      </c>
      <c r="L265" s="111">
        <f t="shared" si="70"/>
        <v>43825</v>
      </c>
      <c r="M265" s="129" t="s">
        <v>116</v>
      </c>
      <c r="N265" s="189">
        <f t="shared" si="68"/>
        <v>44101</v>
      </c>
      <c r="O265" s="215"/>
      <c r="P265" s="177" t="s">
        <v>67</v>
      </c>
      <c r="Q265" s="126">
        <v>43344</v>
      </c>
      <c r="R265" s="91" t="s">
        <v>68</v>
      </c>
      <c r="S265" s="106" t="s">
        <v>374</v>
      </c>
      <c r="T265" s="91">
        <f t="shared" si="74"/>
        <v>1</v>
      </c>
      <c r="U265" s="91">
        <v>2</v>
      </c>
    </row>
    <row r="266" spans="1:21">
      <c r="A266" s="196">
        <f t="shared" si="72"/>
        <v>14</v>
      </c>
      <c r="B266" s="91" t="s">
        <v>406</v>
      </c>
      <c r="C266" s="91" t="s">
        <v>94</v>
      </c>
      <c r="D266" s="130" t="s">
        <v>24</v>
      </c>
      <c r="E266" s="126">
        <v>43711</v>
      </c>
      <c r="F266" s="126">
        <v>43724</v>
      </c>
      <c r="G266" s="155">
        <v>43726</v>
      </c>
      <c r="H266" s="148">
        <f t="shared" si="71"/>
        <v>43783</v>
      </c>
      <c r="I266" s="152">
        <v>43796</v>
      </c>
      <c r="J266" s="149">
        <f t="shared" si="73"/>
        <v>43804</v>
      </c>
      <c r="K266" s="91" t="s">
        <v>65</v>
      </c>
      <c r="L266" s="111">
        <f t="shared" si="70"/>
        <v>43825</v>
      </c>
      <c r="M266" s="129" t="s">
        <v>116</v>
      </c>
      <c r="N266" s="189">
        <f t="shared" si="68"/>
        <v>44101</v>
      </c>
      <c r="O266" s="215"/>
      <c r="P266" s="177" t="s">
        <v>87</v>
      </c>
      <c r="Q266" s="126">
        <v>43798</v>
      </c>
      <c r="R266" s="91" t="s">
        <v>275</v>
      </c>
      <c r="S266" s="106" t="s">
        <v>69</v>
      </c>
      <c r="T266" s="91">
        <f t="shared" si="74"/>
        <v>0</v>
      </c>
      <c r="U266" s="91">
        <v>2</v>
      </c>
    </row>
    <row r="267" spans="1:21">
      <c r="A267" s="196">
        <f t="shared" si="72"/>
        <v>15</v>
      </c>
      <c r="B267" s="91" t="s">
        <v>407</v>
      </c>
      <c r="C267" s="91" t="s">
        <v>261</v>
      </c>
      <c r="D267" s="130" t="s">
        <v>26</v>
      </c>
      <c r="E267" s="126">
        <v>43619</v>
      </c>
      <c r="F267" s="126">
        <v>43635</v>
      </c>
      <c r="G267" s="155">
        <v>43636</v>
      </c>
      <c r="H267" s="148">
        <f t="shared" si="71"/>
        <v>43804</v>
      </c>
      <c r="I267" s="152">
        <v>43817</v>
      </c>
      <c r="J267" s="149">
        <f t="shared" si="73"/>
        <v>43825</v>
      </c>
      <c r="K267" s="91" t="s">
        <v>65</v>
      </c>
      <c r="L267" s="111">
        <f t="shared" si="70"/>
        <v>43846</v>
      </c>
      <c r="M267" s="129" t="s">
        <v>116</v>
      </c>
      <c r="N267" s="189">
        <f t="shared" si="68"/>
        <v>44122</v>
      </c>
      <c r="O267" s="215"/>
      <c r="P267" s="91" t="s">
        <v>92</v>
      </c>
      <c r="Q267" s="91">
        <v>2013</v>
      </c>
      <c r="R267" s="91"/>
      <c r="S267" s="106" t="s">
        <v>69</v>
      </c>
      <c r="T267" s="91">
        <f t="shared" si="74"/>
        <v>1</v>
      </c>
      <c r="U267" s="91">
        <v>2</v>
      </c>
    </row>
    <row r="268" spans="1:21">
      <c r="A268" s="196">
        <f t="shared" si="72"/>
        <v>16</v>
      </c>
      <c r="B268" s="115" t="s">
        <v>408</v>
      </c>
      <c r="C268" s="115" t="s">
        <v>261</v>
      </c>
      <c r="D268" s="116" t="s">
        <v>22</v>
      </c>
      <c r="E268" s="117">
        <v>43633</v>
      </c>
      <c r="F268" s="117">
        <v>43719</v>
      </c>
      <c r="G268" s="122">
        <f>I268-92</f>
        <v>43725</v>
      </c>
      <c r="H268" s="150">
        <f t="shared" si="71"/>
        <v>43804</v>
      </c>
      <c r="I268" s="153">
        <v>43817</v>
      </c>
      <c r="J268" s="150">
        <f t="shared" si="73"/>
        <v>43825</v>
      </c>
      <c r="K268" s="115" t="s">
        <v>102</v>
      </c>
      <c r="L268" s="120">
        <f t="shared" si="70"/>
        <v>43846</v>
      </c>
      <c r="M268" s="151" t="s">
        <v>116</v>
      </c>
      <c r="N268" s="191">
        <f>EDATE(I268,12)</f>
        <v>44183</v>
      </c>
      <c r="O268" s="219"/>
      <c r="P268" s="115"/>
      <c r="Q268" s="115"/>
      <c r="R268" s="115"/>
      <c r="S268" s="124" t="s">
        <v>69</v>
      </c>
      <c r="T268" s="91">
        <f t="shared" si="74"/>
        <v>1</v>
      </c>
      <c r="U268" s="91">
        <v>2</v>
      </c>
    </row>
    <row r="269" spans="1:21">
      <c r="A269" s="187">
        <f t="shared" ref="A269:A271" si="75">ROW(1:1)</f>
        <v>1</v>
      </c>
      <c r="B269" s="91" t="s">
        <v>409</v>
      </c>
      <c r="C269" s="91" t="s">
        <v>122</v>
      </c>
      <c r="D269" s="130" t="s">
        <v>38</v>
      </c>
      <c r="E269" s="126">
        <v>43725</v>
      </c>
      <c r="F269" s="108">
        <v>43735</v>
      </c>
      <c r="G269" s="155">
        <v>43739</v>
      </c>
      <c r="H269" s="148">
        <f t="shared" si="71"/>
        <v>43846</v>
      </c>
      <c r="I269" s="152">
        <v>43859</v>
      </c>
      <c r="J269" s="149">
        <f t="shared" si="73"/>
        <v>43867</v>
      </c>
      <c r="K269" s="91" t="s">
        <v>65</v>
      </c>
      <c r="L269" s="111">
        <f t="shared" si="70"/>
        <v>43888</v>
      </c>
      <c r="M269" s="129" t="s">
        <v>116</v>
      </c>
      <c r="N269" s="189">
        <f t="shared" ref="N269:N271" si="76">EDATE(I269,10)</f>
        <v>44164</v>
      </c>
      <c r="O269" s="215"/>
      <c r="P269" s="91"/>
      <c r="Q269" s="91"/>
      <c r="R269" s="91"/>
      <c r="S269" s="106" t="s">
        <v>69</v>
      </c>
      <c r="T269" s="91">
        <f t="shared" si="74"/>
        <v>1</v>
      </c>
      <c r="U269" s="91">
        <v>1</v>
      </c>
    </row>
    <row r="270" spans="1:21">
      <c r="A270" s="187">
        <f t="shared" si="75"/>
        <v>2</v>
      </c>
      <c r="B270" s="91" t="s">
        <v>410</v>
      </c>
      <c r="C270" s="91" t="s">
        <v>79</v>
      </c>
      <c r="D270" s="130" t="s">
        <v>27</v>
      </c>
      <c r="E270" s="126">
        <v>43725</v>
      </c>
      <c r="F270" s="126">
        <v>43776</v>
      </c>
      <c r="G270" s="155">
        <v>43777</v>
      </c>
      <c r="H270" s="148">
        <f t="shared" si="71"/>
        <v>43847</v>
      </c>
      <c r="I270" s="152">
        <v>43860</v>
      </c>
      <c r="J270" s="149">
        <f t="shared" si="73"/>
        <v>43868</v>
      </c>
      <c r="K270" s="91" t="s">
        <v>65</v>
      </c>
      <c r="L270" s="111">
        <f t="shared" si="70"/>
        <v>43889</v>
      </c>
      <c r="M270" s="129" t="s">
        <v>116</v>
      </c>
      <c r="N270" s="189">
        <f t="shared" si="76"/>
        <v>44165</v>
      </c>
      <c r="O270" s="215"/>
      <c r="P270" s="91"/>
      <c r="Q270" s="91"/>
      <c r="R270" s="91"/>
      <c r="S270" s="106" t="s">
        <v>69</v>
      </c>
      <c r="T270" s="91">
        <f t="shared" si="74"/>
        <v>1</v>
      </c>
      <c r="U270" s="91">
        <v>1</v>
      </c>
    </row>
    <row r="271" spans="1:21">
      <c r="A271" s="187">
        <f t="shared" si="75"/>
        <v>3</v>
      </c>
      <c r="B271" s="91" t="s">
        <v>411</v>
      </c>
      <c r="C271" s="91" t="s">
        <v>122</v>
      </c>
      <c r="D271" s="130" t="s">
        <v>38</v>
      </c>
      <c r="E271" s="126">
        <v>43790</v>
      </c>
      <c r="F271" s="126">
        <v>43797</v>
      </c>
      <c r="G271" s="155">
        <v>43798</v>
      </c>
      <c r="H271" s="148">
        <f t="shared" si="71"/>
        <v>43876</v>
      </c>
      <c r="I271" s="152">
        <v>43889</v>
      </c>
      <c r="J271" s="149">
        <f t="shared" si="73"/>
        <v>43897</v>
      </c>
      <c r="K271" s="91" t="s">
        <v>65</v>
      </c>
      <c r="L271" s="111">
        <f t="shared" si="70"/>
        <v>43918</v>
      </c>
      <c r="M271" s="129" t="s">
        <v>116</v>
      </c>
      <c r="N271" s="189">
        <f t="shared" si="76"/>
        <v>44193</v>
      </c>
      <c r="O271" s="215"/>
      <c r="P271" s="177" t="s">
        <v>87</v>
      </c>
      <c r="Q271" s="126">
        <v>43763</v>
      </c>
      <c r="R271" s="91" t="s">
        <v>412</v>
      </c>
      <c r="S271" s="106" t="s">
        <v>69</v>
      </c>
      <c r="T271" s="91">
        <f t="shared" si="74"/>
        <v>1</v>
      </c>
      <c r="U271" s="91">
        <v>1</v>
      </c>
    </row>
    <row r="272" spans="1:21">
      <c r="A272" s="196">
        <f t="shared" ref="A272:A292" si="77">ROW(1:1)</f>
        <v>1</v>
      </c>
      <c r="B272" s="115" t="s">
        <v>413</v>
      </c>
      <c r="C272" s="115" t="s">
        <v>79</v>
      </c>
      <c r="D272" s="116" t="s">
        <v>124</v>
      </c>
      <c r="E272" s="117">
        <v>43839</v>
      </c>
      <c r="F272" s="117">
        <v>43853</v>
      </c>
      <c r="G272" s="122">
        <v>43854</v>
      </c>
      <c r="H272" s="150">
        <f t="shared" si="71"/>
        <v>44064</v>
      </c>
      <c r="I272" s="153">
        <v>44077</v>
      </c>
      <c r="J272" s="150">
        <f t="shared" si="73"/>
        <v>44085</v>
      </c>
      <c r="K272" s="115" t="s">
        <v>102</v>
      </c>
      <c r="L272" s="120">
        <f t="shared" si="70"/>
        <v>44106</v>
      </c>
      <c r="M272" s="151" t="s">
        <v>116</v>
      </c>
      <c r="N272" s="191">
        <f t="shared" ref="N272:N274" si="78">EDATE(I272,12)</f>
        <v>44442</v>
      </c>
      <c r="O272" s="185" t="s">
        <v>346</v>
      </c>
      <c r="P272" s="115" t="s">
        <v>414</v>
      </c>
      <c r="Q272" s="115"/>
      <c r="R272" s="115"/>
      <c r="S272" s="124" t="s">
        <v>69</v>
      </c>
      <c r="T272" s="91">
        <f t="shared" si="74"/>
        <v>1</v>
      </c>
      <c r="U272" s="91">
        <v>2</v>
      </c>
    </row>
    <row r="273" spans="1:21">
      <c r="A273" s="196">
        <f t="shared" si="77"/>
        <v>2</v>
      </c>
      <c r="B273" s="105" t="s">
        <v>415</v>
      </c>
      <c r="C273" s="105" t="s">
        <v>79</v>
      </c>
      <c r="D273" s="107" t="s">
        <v>27</v>
      </c>
      <c r="E273" s="108">
        <v>43840</v>
      </c>
      <c r="F273" s="108">
        <v>43860</v>
      </c>
      <c r="G273" s="155">
        <v>43864</v>
      </c>
      <c r="H273" s="149">
        <f t="shared" si="71"/>
        <v>44064</v>
      </c>
      <c r="I273" s="152">
        <v>44077</v>
      </c>
      <c r="J273" s="149">
        <f t="shared" si="73"/>
        <v>44085</v>
      </c>
      <c r="K273" s="105" t="s">
        <v>65</v>
      </c>
      <c r="L273" s="164">
        <f t="shared" si="70"/>
        <v>44106</v>
      </c>
      <c r="M273" s="174" t="s">
        <v>116</v>
      </c>
      <c r="N273" s="197">
        <f t="shared" si="78"/>
        <v>44442</v>
      </c>
      <c r="O273" s="220" t="s">
        <v>346</v>
      </c>
      <c r="P273" s="177" t="s">
        <v>87</v>
      </c>
      <c r="Q273" s="108">
        <v>44088</v>
      </c>
      <c r="R273" s="91" t="s">
        <v>68</v>
      </c>
      <c r="S273" s="163" t="s">
        <v>374</v>
      </c>
      <c r="T273" s="91">
        <f t="shared" si="74"/>
        <v>0</v>
      </c>
      <c r="U273" s="91">
        <v>2</v>
      </c>
    </row>
    <row r="274" spans="1:21">
      <c r="A274" s="196">
        <f t="shared" si="77"/>
        <v>3</v>
      </c>
      <c r="B274" s="115" t="s">
        <v>416</v>
      </c>
      <c r="C274" s="115" t="s">
        <v>79</v>
      </c>
      <c r="D274" s="116" t="s">
        <v>27</v>
      </c>
      <c r="E274" s="117">
        <v>43840</v>
      </c>
      <c r="F274" s="117">
        <v>43860</v>
      </c>
      <c r="G274" s="122">
        <v>43864</v>
      </c>
      <c r="H274" s="150">
        <f t="shared" si="71"/>
        <v>44085</v>
      </c>
      <c r="I274" s="153">
        <v>44098</v>
      </c>
      <c r="J274" s="150">
        <f t="shared" si="73"/>
        <v>44106</v>
      </c>
      <c r="K274" s="115" t="s">
        <v>102</v>
      </c>
      <c r="L274" s="120">
        <f t="shared" si="70"/>
        <v>44127</v>
      </c>
      <c r="M274" s="121" t="s">
        <v>116</v>
      </c>
      <c r="N274" s="191">
        <f t="shared" si="78"/>
        <v>44463</v>
      </c>
      <c r="O274" s="185" t="s">
        <v>346</v>
      </c>
      <c r="P274" s="115" t="s">
        <v>414</v>
      </c>
      <c r="Q274" s="115"/>
      <c r="R274" s="115"/>
      <c r="S274" s="124" t="s">
        <v>374</v>
      </c>
      <c r="T274" s="91">
        <f t="shared" si="74"/>
        <v>1</v>
      </c>
      <c r="U274" s="91">
        <v>2</v>
      </c>
    </row>
    <row r="275" spans="1:21">
      <c r="A275" s="196">
        <f t="shared" si="77"/>
        <v>4</v>
      </c>
      <c r="B275" s="91" t="s">
        <v>417</v>
      </c>
      <c r="C275" s="105" t="s">
        <v>81</v>
      </c>
      <c r="D275" s="107" t="s">
        <v>21</v>
      </c>
      <c r="E275" s="126">
        <v>43850</v>
      </c>
      <c r="F275" s="126">
        <v>43878</v>
      </c>
      <c r="G275" s="155">
        <v>43879</v>
      </c>
      <c r="H275" s="148">
        <f t="shared" si="71"/>
        <v>44089</v>
      </c>
      <c r="I275" s="152">
        <v>44102</v>
      </c>
      <c r="J275" s="149">
        <f t="shared" si="73"/>
        <v>44110</v>
      </c>
      <c r="K275" s="91" t="s">
        <v>65</v>
      </c>
      <c r="L275" s="111">
        <f t="shared" si="70"/>
        <v>44131</v>
      </c>
      <c r="M275" s="129" t="s">
        <v>116</v>
      </c>
      <c r="N275" s="189">
        <f t="shared" ref="N275:N286" si="79">EDATE(I275,10)</f>
        <v>44405</v>
      </c>
      <c r="O275" s="220" t="s">
        <v>346</v>
      </c>
      <c r="P275" s="177" t="s">
        <v>67</v>
      </c>
      <c r="Q275" s="126">
        <v>41944</v>
      </c>
      <c r="R275" s="91" t="s">
        <v>68</v>
      </c>
      <c r="S275" s="106" t="s">
        <v>69</v>
      </c>
      <c r="T275" s="91">
        <f t="shared" si="74"/>
        <v>1</v>
      </c>
      <c r="U275" s="91">
        <v>2</v>
      </c>
    </row>
    <row r="276" spans="1:21">
      <c r="A276" s="196">
        <f t="shared" si="77"/>
        <v>5</v>
      </c>
      <c r="B276" s="165" t="s">
        <v>418</v>
      </c>
      <c r="C276" s="165" t="s">
        <v>64</v>
      </c>
      <c r="D276" s="221" t="s">
        <v>419</v>
      </c>
      <c r="E276" s="113">
        <v>43782</v>
      </c>
      <c r="F276" s="113">
        <v>43493</v>
      </c>
      <c r="G276" s="155">
        <v>43860</v>
      </c>
      <c r="H276" s="148">
        <v>43910</v>
      </c>
      <c r="I276" s="152">
        <v>44110</v>
      </c>
      <c r="J276" s="149">
        <f t="shared" si="73"/>
        <v>44118</v>
      </c>
      <c r="K276" s="165" t="s">
        <v>65</v>
      </c>
      <c r="L276" s="111">
        <f t="shared" si="70"/>
        <v>44139</v>
      </c>
      <c r="M276" s="129" t="s">
        <v>116</v>
      </c>
      <c r="N276" s="189">
        <f t="shared" si="79"/>
        <v>44414</v>
      </c>
      <c r="O276" s="220" t="s">
        <v>420</v>
      </c>
      <c r="P276" s="222"/>
      <c r="Q276" s="222"/>
      <c r="R276" s="222"/>
      <c r="S276" s="106" t="s">
        <v>69</v>
      </c>
      <c r="T276" s="91">
        <f t="shared" si="74"/>
        <v>1</v>
      </c>
      <c r="U276" s="91">
        <v>2</v>
      </c>
    </row>
    <row r="277" spans="1:21">
      <c r="A277" s="196">
        <f t="shared" si="77"/>
        <v>6</v>
      </c>
      <c r="B277" s="91" t="s">
        <v>421</v>
      </c>
      <c r="C277" s="91" t="s">
        <v>64</v>
      </c>
      <c r="D277" s="130" t="s">
        <v>419</v>
      </c>
      <c r="E277" s="126">
        <v>43808</v>
      </c>
      <c r="F277" s="113">
        <v>43493</v>
      </c>
      <c r="G277" s="155">
        <v>43860</v>
      </c>
      <c r="H277" s="148">
        <v>43910</v>
      </c>
      <c r="I277" s="152">
        <v>44110</v>
      </c>
      <c r="J277" s="149">
        <f t="shared" si="73"/>
        <v>44118</v>
      </c>
      <c r="K277" s="91" t="s">
        <v>65</v>
      </c>
      <c r="L277" s="111">
        <f t="shared" si="70"/>
        <v>44139</v>
      </c>
      <c r="M277" s="129" t="s">
        <v>116</v>
      </c>
      <c r="N277" s="189">
        <f t="shared" si="79"/>
        <v>44414</v>
      </c>
      <c r="O277" s="220" t="s">
        <v>420</v>
      </c>
      <c r="P277" s="91"/>
      <c r="Q277" s="91"/>
      <c r="R277" s="91"/>
      <c r="S277" s="106" t="s">
        <v>69</v>
      </c>
      <c r="T277" s="91">
        <f t="shared" si="74"/>
        <v>1</v>
      </c>
      <c r="U277" s="91">
        <v>2</v>
      </c>
    </row>
    <row r="278" spans="1:21">
      <c r="A278" s="196">
        <f t="shared" si="77"/>
        <v>7</v>
      </c>
      <c r="B278" s="91" t="s">
        <v>422</v>
      </c>
      <c r="C278" s="91" t="s">
        <v>261</v>
      </c>
      <c r="D278" s="130" t="s">
        <v>22</v>
      </c>
      <c r="E278" s="126">
        <v>43812</v>
      </c>
      <c r="F278" s="126">
        <v>43873</v>
      </c>
      <c r="G278" s="155">
        <v>43875</v>
      </c>
      <c r="H278" s="148">
        <f t="shared" si="71"/>
        <v>44098</v>
      </c>
      <c r="I278" s="152">
        <v>44111</v>
      </c>
      <c r="J278" s="149">
        <f t="shared" si="73"/>
        <v>44119</v>
      </c>
      <c r="K278" s="91" t="s">
        <v>65</v>
      </c>
      <c r="L278" s="111">
        <f t="shared" si="70"/>
        <v>44140</v>
      </c>
      <c r="M278" s="129" t="s">
        <v>116</v>
      </c>
      <c r="N278" s="189">
        <f t="shared" si="79"/>
        <v>44415</v>
      </c>
      <c r="O278" s="220" t="s">
        <v>346</v>
      </c>
      <c r="P278" s="177" t="s">
        <v>95</v>
      </c>
      <c r="Q278" s="126">
        <v>43709</v>
      </c>
      <c r="R278" s="91" t="s">
        <v>68</v>
      </c>
      <c r="S278" s="106" t="s">
        <v>69</v>
      </c>
      <c r="T278" s="91">
        <f t="shared" si="74"/>
        <v>1</v>
      </c>
      <c r="U278" s="91">
        <v>2</v>
      </c>
    </row>
    <row r="279" spans="1:21">
      <c r="A279" s="196">
        <f t="shared" si="77"/>
        <v>8</v>
      </c>
      <c r="B279" s="133" t="s">
        <v>423</v>
      </c>
      <c r="C279" s="179" t="s">
        <v>64</v>
      </c>
      <c r="D279" s="210" t="s">
        <v>419</v>
      </c>
      <c r="E279" s="157">
        <v>43873</v>
      </c>
      <c r="F279" s="135">
        <v>43907</v>
      </c>
      <c r="G279" s="157">
        <v>43910</v>
      </c>
      <c r="H279" s="158">
        <f t="shared" si="71"/>
        <v>44132</v>
      </c>
      <c r="I279" s="159">
        <v>44145</v>
      </c>
      <c r="J279" s="158">
        <f t="shared" si="73"/>
        <v>44153</v>
      </c>
      <c r="K279" s="133" t="s">
        <v>65</v>
      </c>
      <c r="L279" s="138">
        <f t="shared" si="70"/>
        <v>44174</v>
      </c>
      <c r="M279" s="139"/>
      <c r="N279" s="140">
        <f t="shared" si="79"/>
        <v>44449</v>
      </c>
      <c r="O279" s="223" t="s">
        <v>424</v>
      </c>
      <c r="P279" s="133"/>
      <c r="Q279" s="133"/>
      <c r="R279" s="133"/>
      <c r="S279" s="142" t="s">
        <v>69</v>
      </c>
      <c r="T279" s="91">
        <f t="shared" si="74"/>
        <v>1</v>
      </c>
      <c r="U279" s="91">
        <v>2</v>
      </c>
    </row>
    <row r="280" spans="1:21">
      <c r="A280" s="196">
        <f t="shared" si="77"/>
        <v>9</v>
      </c>
      <c r="B280" s="91" t="s">
        <v>425</v>
      </c>
      <c r="C280" s="91" t="s">
        <v>94</v>
      </c>
      <c r="D280" s="130" t="s">
        <v>24</v>
      </c>
      <c r="E280" s="126">
        <v>43879</v>
      </c>
      <c r="F280" s="126">
        <v>43894</v>
      </c>
      <c r="G280" s="155">
        <v>43895</v>
      </c>
      <c r="H280" s="148">
        <f t="shared" si="71"/>
        <v>44133</v>
      </c>
      <c r="I280" s="152">
        <v>44146</v>
      </c>
      <c r="J280" s="149">
        <f t="shared" si="73"/>
        <v>44154</v>
      </c>
      <c r="K280" s="91" t="s">
        <v>65</v>
      </c>
      <c r="L280" s="111">
        <f t="shared" si="70"/>
        <v>44175</v>
      </c>
      <c r="M280" s="129" t="s">
        <v>116</v>
      </c>
      <c r="N280" s="189">
        <f t="shared" si="79"/>
        <v>44450</v>
      </c>
      <c r="O280" s="220" t="s">
        <v>346</v>
      </c>
      <c r="P280" s="91"/>
      <c r="Q280" s="91"/>
      <c r="R280" s="91"/>
      <c r="S280" s="106" t="s">
        <v>69</v>
      </c>
      <c r="T280" s="91">
        <f t="shared" si="74"/>
        <v>1</v>
      </c>
      <c r="U280" s="91">
        <v>2</v>
      </c>
    </row>
    <row r="281" spans="1:21">
      <c r="A281" s="196">
        <f t="shared" si="77"/>
        <v>10</v>
      </c>
      <c r="B281" s="91" t="s">
        <v>426</v>
      </c>
      <c r="C281" s="91" t="s">
        <v>94</v>
      </c>
      <c r="D281" s="130" t="s">
        <v>25</v>
      </c>
      <c r="E281" s="126">
        <v>43893</v>
      </c>
      <c r="F281" s="126">
        <v>43908</v>
      </c>
      <c r="G281" s="126">
        <v>43908</v>
      </c>
      <c r="H281" s="148">
        <f t="shared" si="71"/>
        <v>44133</v>
      </c>
      <c r="I281" s="152">
        <v>44146</v>
      </c>
      <c r="J281" s="149">
        <f t="shared" si="73"/>
        <v>44154</v>
      </c>
      <c r="K281" s="91" t="s">
        <v>65</v>
      </c>
      <c r="L281" s="111">
        <f t="shared" si="70"/>
        <v>44175</v>
      </c>
      <c r="M281" s="129" t="s">
        <v>116</v>
      </c>
      <c r="N281" s="189">
        <f t="shared" si="79"/>
        <v>44450</v>
      </c>
      <c r="O281" s="220" t="s">
        <v>346</v>
      </c>
      <c r="P281" s="177" t="s">
        <v>95</v>
      </c>
      <c r="Q281" s="126">
        <v>44075</v>
      </c>
      <c r="R281" s="91" t="s">
        <v>68</v>
      </c>
      <c r="S281" s="106" t="s">
        <v>69</v>
      </c>
      <c r="T281" s="91">
        <f t="shared" si="74"/>
        <v>1</v>
      </c>
      <c r="U281" s="91">
        <v>2</v>
      </c>
    </row>
    <row r="282" spans="1:21">
      <c r="A282" s="196">
        <f t="shared" si="77"/>
        <v>11</v>
      </c>
      <c r="B282" s="91" t="s">
        <v>427</v>
      </c>
      <c r="C282" s="91" t="s">
        <v>94</v>
      </c>
      <c r="D282" s="130" t="s">
        <v>25</v>
      </c>
      <c r="E282" s="126">
        <v>43893</v>
      </c>
      <c r="F282" s="126">
        <v>43908</v>
      </c>
      <c r="G282" s="126">
        <v>43908</v>
      </c>
      <c r="H282" s="148">
        <f t="shared" si="71"/>
        <v>44133</v>
      </c>
      <c r="I282" s="152">
        <v>44146</v>
      </c>
      <c r="J282" s="149">
        <f t="shared" si="73"/>
        <v>44154</v>
      </c>
      <c r="K282" s="91" t="s">
        <v>65</v>
      </c>
      <c r="L282" s="111">
        <f t="shared" si="70"/>
        <v>44175</v>
      </c>
      <c r="M282" s="129" t="s">
        <v>116</v>
      </c>
      <c r="N282" s="189">
        <f t="shared" si="79"/>
        <v>44450</v>
      </c>
      <c r="O282" s="220" t="s">
        <v>346</v>
      </c>
      <c r="P282" s="177" t="s">
        <v>95</v>
      </c>
      <c r="Q282" s="126">
        <v>44075</v>
      </c>
      <c r="R282" s="91" t="s">
        <v>68</v>
      </c>
      <c r="S282" s="106" t="s">
        <v>69</v>
      </c>
      <c r="T282" s="91">
        <f t="shared" si="74"/>
        <v>1</v>
      </c>
      <c r="U282" s="91">
        <v>2</v>
      </c>
    </row>
    <row r="283" spans="1:21">
      <c r="A283" s="196">
        <f t="shared" si="77"/>
        <v>12</v>
      </c>
      <c r="B283" s="91" t="s">
        <v>428</v>
      </c>
      <c r="C283" s="91" t="s">
        <v>133</v>
      </c>
      <c r="D283" s="130" t="s">
        <v>112</v>
      </c>
      <c r="E283" s="126">
        <v>44007</v>
      </c>
      <c r="F283" s="126">
        <v>44102</v>
      </c>
      <c r="G283" s="155">
        <v>44103</v>
      </c>
      <c r="H283" s="148">
        <f t="shared" si="71"/>
        <v>44155</v>
      </c>
      <c r="I283" s="152">
        <v>44168</v>
      </c>
      <c r="J283" s="149">
        <f t="shared" si="73"/>
        <v>44176</v>
      </c>
      <c r="K283" s="91" t="s">
        <v>65</v>
      </c>
      <c r="L283" s="111">
        <f t="shared" si="70"/>
        <v>44197</v>
      </c>
      <c r="M283" s="129" t="s">
        <v>116</v>
      </c>
      <c r="N283" s="189">
        <f t="shared" si="79"/>
        <v>44472</v>
      </c>
      <c r="O283" s="215"/>
      <c r="P283" s="177" t="s">
        <v>87</v>
      </c>
      <c r="Q283" s="126">
        <v>43497</v>
      </c>
      <c r="R283" s="91" t="s">
        <v>351</v>
      </c>
      <c r="S283" s="106" t="s">
        <v>69</v>
      </c>
      <c r="T283" s="91">
        <f t="shared" si="74"/>
        <v>1</v>
      </c>
      <c r="U283" s="91">
        <v>2</v>
      </c>
    </row>
    <row r="284" spans="1:21">
      <c r="A284" s="196">
        <f t="shared" si="77"/>
        <v>13</v>
      </c>
      <c r="B284" s="91" t="s">
        <v>429</v>
      </c>
      <c r="C284" s="91" t="s">
        <v>94</v>
      </c>
      <c r="D284" s="130" t="s">
        <v>24</v>
      </c>
      <c r="E284" s="126">
        <v>43901</v>
      </c>
      <c r="F284" s="126">
        <v>44092</v>
      </c>
      <c r="G284" s="155">
        <v>44095</v>
      </c>
      <c r="H284" s="148">
        <f t="shared" si="71"/>
        <v>44161</v>
      </c>
      <c r="I284" s="152">
        <v>44174</v>
      </c>
      <c r="J284" s="149">
        <f t="shared" si="73"/>
        <v>44182</v>
      </c>
      <c r="K284" s="91" t="s">
        <v>65</v>
      </c>
      <c r="L284" s="111">
        <f t="shared" si="70"/>
        <v>44203</v>
      </c>
      <c r="M284" s="129" t="s">
        <v>116</v>
      </c>
      <c r="N284" s="189">
        <f t="shared" si="79"/>
        <v>44478</v>
      </c>
      <c r="O284" s="215" t="s">
        <v>212</v>
      </c>
      <c r="P284" s="91"/>
      <c r="Q284" s="91"/>
      <c r="R284" s="91"/>
      <c r="S284" s="106" t="s">
        <v>69</v>
      </c>
      <c r="T284" s="91">
        <f t="shared" si="74"/>
        <v>1</v>
      </c>
      <c r="U284" s="91">
        <v>2</v>
      </c>
    </row>
    <row r="285" spans="1:21">
      <c r="A285" s="196">
        <f t="shared" si="77"/>
        <v>14</v>
      </c>
      <c r="B285" s="91" t="s">
        <v>430</v>
      </c>
      <c r="C285" s="91" t="s">
        <v>94</v>
      </c>
      <c r="D285" s="130" t="s">
        <v>25</v>
      </c>
      <c r="E285" s="126">
        <v>44085</v>
      </c>
      <c r="F285" s="126">
        <v>44105</v>
      </c>
      <c r="G285" s="155">
        <v>44109</v>
      </c>
      <c r="H285" s="148">
        <f t="shared" si="71"/>
        <v>44161</v>
      </c>
      <c r="I285" s="152">
        <v>44174</v>
      </c>
      <c r="J285" s="149">
        <f t="shared" si="73"/>
        <v>44182</v>
      </c>
      <c r="K285" s="91" t="s">
        <v>65</v>
      </c>
      <c r="L285" s="111">
        <v>44190</v>
      </c>
      <c r="M285" s="129" t="s">
        <v>116</v>
      </c>
      <c r="N285" s="189">
        <f t="shared" si="79"/>
        <v>44478</v>
      </c>
      <c r="O285" s="215"/>
      <c r="P285" s="177" t="s">
        <v>95</v>
      </c>
      <c r="Q285" s="126">
        <v>44075</v>
      </c>
      <c r="R285" s="91" t="s">
        <v>68</v>
      </c>
      <c r="S285" s="106" t="s">
        <v>374</v>
      </c>
      <c r="T285" s="91">
        <f t="shared" si="74"/>
        <v>1</v>
      </c>
      <c r="U285" s="91">
        <v>2</v>
      </c>
    </row>
    <row r="286" spans="1:21">
      <c r="A286" s="196">
        <f t="shared" si="77"/>
        <v>15</v>
      </c>
      <c r="B286" s="165" t="s">
        <v>431</v>
      </c>
      <c r="C286" s="165" t="s">
        <v>122</v>
      </c>
      <c r="D286" s="221" t="s">
        <v>38</v>
      </c>
      <c r="E286" s="113">
        <v>43790</v>
      </c>
      <c r="F286" s="155">
        <v>44083</v>
      </c>
      <c r="G286" s="155">
        <v>44083</v>
      </c>
      <c r="H286" s="148">
        <f t="shared" si="71"/>
        <v>44163</v>
      </c>
      <c r="I286" s="152">
        <v>44176</v>
      </c>
      <c r="J286" s="149">
        <f t="shared" si="73"/>
        <v>44184</v>
      </c>
      <c r="K286" s="165" t="s">
        <v>65</v>
      </c>
      <c r="L286" s="111">
        <f t="shared" si="70"/>
        <v>44205</v>
      </c>
      <c r="M286" s="129" t="s">
        <v>116</v>
      </c>
      <c r="N286" s="189">
        <f t="shared" si="79"/>
        <v>44480</v>
      </c>
      <c r="O286" s="220" t="s">
        <v>212</v>
      </c>
      <c r="P286" s="177" t="s">
        <v>67</v>
      </c>
      <c r="Q286" s="113">
        <v>43344</v>
      </c>
      <c r="R286" s="91" t="s">
        <v>68</v>
      </c>
      <c r="S286" s="182" t="s">
        <v>69</v>
      </c>
      <c r="T286" s="91">
        <f t="shared" si="74"/>
        <v>1</v>
      </c>
      <c r="U286" s="91">
        <v>2</v>
      </c>
    </row>
    <row r="287" spans="1:21">
      <c r="A287" s="196">
        <f t="shared" si="77"/>
        <v>16</v>
      </c>
      <c r="B287" s="183" t="s">
        <v>432</v>
      </c>
      <c r="C287" s="183" t="s">
        <v>122</v>
      </c>
      <c r="D287" s="184" t="s">
        <v>30</v>
      </c>
      <c r="E287" s="122">
        <v>43873</v>
      </c>
      <c r="F287" s="122">
        <v>44083</v>
      </c>
      <c r="G287" s="122">
        <v>44083</v>
      </c>
      <c r="H287" s="150">
        <f t="shared" si="71"/>
        <v>44163</v>
      </c>
      <c r="I287" s="153">
        <v>44176</v>
      </c>
      <c r="J287" s="150">
        <f t="shared" si="73"/>
        <v>44184</v>
      </c>
      <c r="K287" s="183" t="s">
        <v>102</v>
      </c>
      <c r="L287" s="120">
        <f t="shared" si="70"/>
        <v>44205</v>
      </c>
      <c r="M287" s="151" t="s">
        <v>116</v>
      </c>
      <c r="N287" s="122">
        <f>EDATE(I287,12)</f>
        <v>44541</v>
      </c>
      <c r="O287" s="185" t="s">
        <v>212</v>
      </c>
      <c r="P287" s="183" t="s">
        <v>227</v>
      </c>
      <c r="Q287" s="183"/>
      <c r="R287" s="183"/>
      <c r="S287" s="186" t="s">
        <v>69</v>
      </c>
      <c r="T287" s="91">
        <f t="shared" si="74"/>
        <v>1</v>
      </c>
      <c r="U287" s="91">
        <v>2</v>
      </c>
    </row>
    <row r="288" spans="1:21">
      <c r="A288" s="196">
        <f t="shared" si="77"/>
        <v>17</v>
      </c>
      <c r="B288" s="91" t="s">
        <v>433</v>
      </c>
      <c r="C288" s="91" t="s">
        <v>114</v>
      </c>
      <c r="D288" s="130" t="s">
        <v>38</v>
      </c>
      <c r="E288" s="126">
        <v>44109</v>
      </c>
      <c r="F288" s="126">
        <v>44123</v>
      </c>
      <c r="G288" s="155">
        <v>44123</v>
      </c>
      <c r="H288" s="148">
        <f t="shared" si="71"/>
        <v>44174</v>
      </c>
      <c r="I288" s="152">
        <v>44187</v>
      </c>
      <c r="J288" s="149">
        <v>44190</v>
      </c>
      <c r="K288" s="91" t="s">
        <v>65</v>
      </c>
      <c r="L288" s="111">
        <f t="shared" si="70"/>
        <v>44216</v>
      </c>
      <c r="M288" s="129" t="s">
        <v>116</v>
      </c>
      <c r="N288" s="189">
        <f t="shared" ref="N288:N292" si="80">EDATE(I288,10)</f>
        <v>44491</v>
      </c>
      <c r="O288" s="215"/>
      <c r="P288" s="177" t="s">
        <v>67</v>
      </c>
      <c r="Q288" s="126">
        <v>42310</v>
      </c>
      <c r="R288" s="91" t="s">
        <v>68</v>
      </c>
      <c r="S288" s="106" t="s">
        <v>69</v>
      </c>
      <c r="T288" s="91">
        <f t="shared" si="74"/>
        <v>1</v>
      </c>
      <c r="U288" s="91">
        <v>2</v>
      </c>
    </row>
    <row r="289" spans="1:21">
      <c r="A289" s="196">
        <f t="shared" si="77"/>
        <v>18</v>
      </c>
      <c r="B289" s="165" t="s">
        <v>434</v>
      </c>
      <c r="C289" s="165" t="s">
        <v>393</v>
      </c>
      <c r="D289" s="221" t="s">
        <v>38</v>
      </c>
      <c r="E289" s="113">
        <v>43711</v>
      </c>
      <c r="F289" s="113">
        <v>44123</v>
      </c>
      <c r="G289" s="113">
        <v>44125</v>
      </c>
      <c r="H289" s="148">
        <f t="shared" si="71"/>
        <v>44174</v>
      </c>
      <c r="I289" s="152">
        <v>44187</v>
      </c>
      <c r="J289" s="149">
        <v>44190</v>
      </c>
      <c r="K289" s="165" t="s">
        <v>65</v>
      </c>
      <c r="L289" s="111">
        <f t="shared" si="70"/>
        <v>44216</v>
      </c>
      <c r="M289" s="129" t="s">
        <v>116</v>
      </c>
      <c r="N289" s="113">
        <f t="shared" si="80"/>
        <v>44491</v>
      </c>
      <c r="O289" s="220" t="s">
        <v>212</v>
      </c>
      <c r="P289" s="91"/>
      <c r="Q289" s="91"/>
      <c r="R289" s="91"/>
      <c r="S289" s="106" t="s">
        <v>69</v>
      </c>
      <c r="T289" s="91">
        <f t="shared" si="74"/>
        <v>1</v>
      </c>
      <c r="U289" s="91">
        <v>2</v>
      </c>
    </row>
    <row r="290" spans="1:21">
      <c r="A290" s="196">
        <f t="shared" si="77"/>
        <v>19</v>
      </c>
      <c r="B290" s="165" t="s">
        <v>435</v>
      </c>
      <c r="C290" s="165" t="s">
        <v>393</v>
      </c>
      <c r="D290" s="221" t="s">
        <v>38</v>
      </c>
      <c r="E290" s="113">
        <v>43711</v>
      </c>
      <c r="F290" s="113">
        <v>44123</v>
      </c>
      <c r="G290" s="113">
        <v>44125</v>
      </c>
      <c r="H290" s="148">
        <f t="shared" si="71"/>
        <v>44174</v>
      </c>
      <c r="I290" s="152">
        <v>44187</v>
      </c>
      <c r="J290" s="149">
        <f t="shared" si="73"/>
        <v>44195</v>
      </c>
      <c r="K290" s="165" t="s">
        <v>65</v>
      </c>
      <c r="L290" s="111">
        <f t="shared" si="70"/>
        <v>44216</v>
      </c>
      <c r="M290" s="129" t="s">
        <v>116</v>
      </c>
      <c r="N290" s="113">
        <f t="shared" si="80"/>
        <v>44491</v>
      </c>
      <c r="O290" s="220" t="s">
        <v>212</v>
      </c>
      <c r="P290" s="222"/>
      <c r="Q290" s="222"/>
      <c r="R290" s="222"/>
      <c r="S290" s="182" t="s">
        <v>69</v>
      </c>
      <c r="T290" s="91">
        <f t="shared" si="74"/>
        <v>1</v>
      </c>
      <c r="U290" s="91">
        <v>2</v>
      </c>
    </row>
    <row r="291" spans="1:21">
      <c r="A291" s="196">
        <f t="shared" si="77"/>
        <v>20</v>
      </c>
      <c r="B291" s="91" t="s">
        <v>436</v>
      </c>
      <c r="C291" s="91" t="s">
        <v>261</v>
      </c>
      <c r="D291" s="130" t="s">
        <v>22</v>
      </c>
      <c r="E291" s="126">
        <v>44095</v>
      </c>
      <c r="F291" s="126">
        <v>44118</v>
      </c>
      <c r="G291" s="155">
        <v>44123</v>
      </c>
      <c r="H291" s="148">
        <f t="shared" si="71"/>
        <v>44175</v>
      </c>
      <c r="I291" s="152">
        <v>44188</v>
      </c>
      <c r="J291" s="149">
        <v>44190</v>
      </c>
      <c r="K291" s="91" t="s">
        <v>65</v>
      </c>
      <c r="L291" s="111">
        <f t="shared" si="70"/>
        <v>44217</v>
      </c>
      <c r="M291" s="129" t="s">
        <v>116</v>
      </c>
      <c r="N291" s="189">
        <f t="shared" si="80"/>
        <v>44492</v>
      </c>
      <c r="O291" s="215"/>
      <c r="P291" s="91"/>
      <c r="Q291" s="91"/>
      <c r="R291" s="91"/>
      <c r="S291" s="106" t="s">
        <v>69</v>
      </c>
      <c r="T291" s="91">
        <f t="shared" si="74"/>
        <v>1</v>
      </c>
      <c r="U291" s="91">
        <v>2</v>
      </c>
    </row>
    <row r="292" spans="1:21">
      <c r="A292" s="196">
        <f t="shared" si="77"/>
        <v>21</v>
      </c>
      <c r="B292" s="91" t="s">
        <v>437</v>
      </c>
      <c r="C292" s="91" t="s">
        <v>261</v>
      </c>
      <c r="D292" s="130" t="s">
        <v>22</v>
      </c>
      <c r="E292" s="126">
        <v>44095</v>
      </c>
      <c r="F292" s="126">
        <v>44118</v>
      </c>
      <c r="G292" s="155">
        <v>44123</v>
      </c>
      <c r="H292" s="148">
        <f t="shared" si="71"/>
        <v>44175</v>
      </c>
      <c r="I292" s="152">
        <v>44188</v>
      </c>
      <c r="J292" s="149">
        <f t="shared" si="73"/>
        <v>44196</v>
      </c>
      <c r="K292" s="91" t="s">
        <v>65</v>
      </c>
      <c r="L292" s="111">
        <f t="shared" si="70"/>
        <v>44217</v>
      </c>
      <c r="M292" s="129" t="s">
        <v>116</v>
      </c>
      <c r="N292" s="189">
        <f t="shared" si="80"/>
        <v>44492</v>
      </c>
      <c r="O292" s="215"/>
      <c r="P292" s="91"/>
      <c r="Q292" s="91"/>
      <c r="R292" s="91"/>
      <c r="S292" s="106" t="s">
        <v>69</v>
      </c>
      <c r="T292" s="91">
        <f t="shared" si="74"/>
        <v>1</v>
      </c>
      <c r="U292" s="91">
        <v>2</v>
      </c>
    </row>
    <row r="293" spans="1:21">
      <c r="A293" s="187">
        <f t="shared" ref="A293:A320" si="81">ROW(1:1)</f>
        <v>1</v>
      </c>
      <c r="B293" s="115" t="s">
        <v>438</v>
      </c>
      <c r="C293" s="115" t="s">
        <v>94</v>
      </c>
      <c r="D293" s="116" t="s">
        <v>24</v>
      </c>
      <c r="E293" s="117">
        <v>44088</v>
      </c>
      <c r="F293" s="117">
        <v>44105</v>
      </c>
      <c r="G293" s="122">
        <v>44109</v>
      </c>
      <c r="H293" s="150">
        <v>44190</v>
      </c>
      <c r="I293" s="153">
        <v>44208</v>
      </c>
      <c r="J293" s="150">
        <f t="shared" si="73"/>
        <v>44216</v>
      </c>
      <c r="K293" s="115" t="s">
        <v>102</v>
      </c>
      <c r="L293" s="120">
        <f t="shared" si="70"/>
        <v>44237</v>
      </c>
      <c r="M293" s="121" t="s">
        <v>116</v>
      </c>
      <c r="N293" s="191">
        <f>EDATE(I293,12)</f>
        <v>44573</v>
      </c>
      <c r="O293" s="219" t="s">
        <v>439</v>
      </c>
      <c r="P293" s="115" t="s">
        <v>227</v>
      </c>
      <c r="Q293" s="115"/>
      <c r="R293" s="115"/>
      <c r="S293" s="124" t="s">
        <v>374</v>
      </c>
      <c r="T293" s="91">
        <f t="shared" si="74"/>
        <v>1</v>
      </c>
      <c r="U293" s="91">
        <v>1</v>
      </c>
    </row>
    <row r="294" spans="1:21">
      <c r="A294" s="187">
        <f t="shared" si="81"/>
        <v>2</v>
      </c>
      <c r="B294" s="91" t="s">
        <v>440</v>
      </c>
      <c r="C294" s="91" t="s">
        <v>122</v>
      </c>
      <c r="D294" s="130" t="s">
        <v>30</v>
      </c>
      <c r="E294" s="126">
        <v>43879</v>
      </c>
      <c r="F294" s="126">
        <v>44112</v>
      </c>
      <c r="G294" s="155">
        <v>44116</v>
      </c>
      <c r="H294" s="148">
        <f t="shared" si="71"/>
        <v>44210</v>
      </c>
      <c r="I294" s="152">
        <v>44223</v>
      </c>
      <c r="J294" s="149">
        <f t="shared" si="73"/>
        <v>44231</v>
      </c>
      <c r="K294" s="91" t="s">
        <v>65</v>
      </c>
      <c r="L294" s="111">
        <f t="shared" si="70"/>
        <v>44252</v>
      </c>
      <c r="M294" s="129" t="s">
        <v>116</v>
      </c>
      <c r="N294" s="189">
        <f t="shared" ref="N294:N305" si="82">EDATE(I294,10)</f>
        <v>44527</v>
      </c>
      <c r="O294" s="215"/>
      <c r="P294" s="91" t="s">
        <v>441</v>
      </c>
      <c r="Q294" s="91">
        <v>2016</v>
      </c>
      <c r="R294" s="91"/>
      <c r="S294" s="106" t="s">
        <v>69</v>
      </c>
      <c r="T294" s="91">
        <f t="shared" si="74"/>
        <v>1</v>
      </c>
      <c r="U294" s="91">
        <v>1</v>
      </c>
    </row>
    <row r="295" spans="1:21">
      <c r="A295" s="187">
        <f t="shared" si="81"/>
        <v>3</v>
      </c>
      <c r="B295" s="91" t="s">
        <v>442</v>
      </c>
      <c r="C295" s="91" t="s">
        <v>122</v>
      </c>
      <c r="D295" s="130" t="s">
        <v>38</v>
      </c>
      <c r="E295" s="126">
        <v>44090</v>
      </c>
      <c r="F295" s="126">
        <v>44112</v>
      </c>
      <c r="G295" s="155">
        <v>44116</v>
      </c>
      <c r="H295" s="148">
        <f t="shared" si="71"/>
        <v>44210</v>
      </c>
      <c r="I295" s="152">
        <v>44223</v>
      </c>
      <c r="J295" s="149">
        <f t="shared" si="73"/>
        <v>44231</v>
      </c>
      <c r="K295" s="91" t="s">
        <v>65</v>
      </c>
      <c r="L295" s="111">
        <f t="shared" si="70"/>
        <v>44252</v>
      </c>
      <c r="M295" s="129" t="s">
        <v>116</v>
      </c>
      <c r="N295" s="189">
        <f t="shared" si="82"/>
        <v>44527</v>
      </c>
      <c r="O295" s="215"/>
      <c r="P295" s="177" t="s">
        <v>95</v>
      </c>
      <c r="Q295" s="126">
        <v>44075</v>
      </c>
      <c r="R295" s="91" t="s">
        <v>68</v>
      </c>
      <c r="S295" s="106" t="s">
        <v>69</v>
      </c>
      <c r="T295" s="91">
        <f t="shared" si="74"/>
        <v>1</v>
      </c>
      <c r="U295" s="91">
        <v>1</v>
      </c>
    </row>
    <row r="296" spans="1:21">
      <c r="A296" s="187">
        <f t="shared" si="81"/>
        <v>4</v>
      </c>
      <c r="B296" s="91" t="s">
        <v>443</v>
      </c>
      <c r="C296" s="105" t="s">
        <v>79</v>
      </c>
      <c r="D296" s="107" t="s">
        <v>27</v>
      </c>
      <c r="E296" s="126">
        <v>44119</v>
      </c>
      <c r="F296" s="126">
        <v>44161</v>
      </c>
      <c r="G296" s="155">
        <f t="shared" ref="G296:G344" si="83">I296-62</f>
        <v>44162</v>
      </c>
      <c r="H296" s="148">
        <f t="shared" si="71"/>
        <v>44211</v>
      </c>
      <c r="I296" s="152">
        <v>44224</v>
      </c>
      <c r="J296" s="149">
        <f t="shared" si="73"/>
        <v>44232</v>
      </c>
      <c r="K296" s="91" t="s">
        <v>65</v>
      </c>
      <c r="L296" s="111">
        <f t="shared" si="70"/>
        <v>44253</v>
      </c>
      <c r="M296" s="129" t="s">
        <v>116</v>
      </c>
      <c r="N296" s="189">
        <f t="shared" si="82"/>
        <v>44528</v>
      </c>
      <c r="O296" s="215"/>
      <c r="P296" s="177" t="s">
        <v>87</v>
      </c>
      <c r="Q296" s="126">
        <v>43770</v>
      </c>
      <c r="R296" s="91" t="s">
        <v>412</v>
      </c>
      <c r="S296" s="106" t="s">
        <v>69</v>
      </c>
      <c r="T296" s="91">
        <f t="shared" si="74"/>
        <v>1</v>
      </c>
      <c r="U296" s="91">
        <v>1</v>
      </c>
    </row>
    <row r="297" spans="1:21">
      <c r="A297" s="187">
        <f t="shared" si="81"/>
        <v>5</v>
      </c>
      <c r="B297" s="91" t="s">
        <v>444</v>
      </c>
      <c r="C297" s="105" t="s">
        <v>79</v>
      </c>
      <c r="D297" s="107" t="s">
        <v>27</v>
      </c>
      <c r="E297" s="126">
        <v>44116</v>
      </c>
      <c r="F297" s="126">
        <v>44161</v>
      </c>
      <c r="G297" s="155">
        <f t="shared" si="83"/>
        <v>44176</v>
      </c>
      <c r="H297" s="148">
        <f t="shared" si="71"/>
        <v>44225</v>
      </c>
      <c r="I297" s="152">
        <v>44238</v>
      </c>
      <c r="J297" s="149">
        <f t="shared" si="73"/>
        <v>44246</v>
      </c>
      <c r="K297" s="91" t="s">
        <v>65</v>
      </c>
      <c r="L297" s="111">
        <f t="shared" si="70"/>
        <v>44267</v>
      </c>
      <c r="M297" s="129" t="s">
        <v>116</v>
      </c>
      <c r="N297" s="189">
        <f t="shared" si="82"/>
        <v>44541</v>
      </c>
      <c r="O297" s="215"/>
      <c r="P297" s="91" t="s">
        <v>441</v>
      </c>
      <c r="Q297" s="91">
        <v>2009</v>
      </c>
      <c r="R297" s="91"/>
      <c r="S297" s="106" t="s">
        <v>69</v>
      </c>
      <c r="T297" s="91">
        <f t="shared" si="74"/>
        <v>1</v>
      </c>
      <c r="U297" s="91">
        <v>1</v>
      </c>
    </row>
    <row r="298" spans="1:21">
      <c r="A298" s="187">
        <f t="shared" si="81"/>
        <v>6</v>
      </c>
      <c r="B298" s="91" t="s">
        <v>445</v>
      </c>
      <c r="C298" s="105" t="s">
        <v>79</v>
      </c>
      <c r="D298" s="107" t="s">
        <v>27</v>
      </c>
      <c r="E298" s="126">
        <v>44119</v>
      </c>
      <c r="F298" s="126">
        <v>44161</v>
      </c>
      <c r="G298" s="155">
        <f t="shared" si="83"/>
        <v>44176</v>
      </c>
      <c r="H298" s="148">
        <f t="shared" si="71"/>
        <v>44225</v>
      </c>
      <c r="I298" s="152">
        <v>44238</v>
      </c>
      <c r="J298" s="149">
        <f t="shared" si="73"/>
        <v>44246</v>
      </c>
      <c r="K298" s="91" t="s">
        <v>65</v>
      </c>
      <c r="L298" s="111">
        <f t="shared" si="70"/>
        <v>44267</v>
      </c>
      <c r="M298" s="129" t="s">
        <v>116</v>
      </c>
      <c r="N298" s="189">
        <f t="shared" si="82"/>
        <v>44541</v>
      </c>
      <c r="O298" s="215"/>
      <c r="P298" s="91" t="s">
        <v>92</v>
      </c>
      <c r="Q298" s="91">
        <v>2018</v>
      </c>
      <c r="R298" s="91"/>
      <c r="S298" s="106" t="s">
        <v>69</v>
      </c>
      <c r="T298" s="91">
        <f t="shared" si="74"/>
        <v>1</v>
      </c>
      <c r="U298" s="91">
        <v>1</v>
      </c>
    </row>
    <row r="299" spans="1:21">
      <c r="A299" s="187">
        <f t="shared" si="81"/>
        <v>7</v>
      </c>
      <c r="B299" s="91" t="s">
        <v>446</v>
      </c>
      <c r="C299" s="105" t="s">
        <v>81</v>
      </c>
      <c r="D299" s="107" t="s">
        <v>23</v>
      </c>
      <c r="E299" s="126">
        <v>43872</v>
      </c>
      <c r="F299" s="126">
        <v>44158</v>
      </c>
      <c r="G299" s="155">
        <f t="shared" si="83"/>
        <v>44180</v>
      </c>
      <c r="H299" s="148">
        <v>44223</v>
      </c>
      <c r="I299" s="152">
        <v>44242</v>
      </c>
      <c r="J299" s="149">
        <f t="shared" si="73"/>
        <v>44250</v>
      </c>
      <c r="K299" s="91" t="s">
        <v>65</v>
      </c>
      <c r="L299" s="111">
        <f t="shared" si="70"/>
        <v>44271</v>
      </c>
      <c r="M299" s="129" t="s">
        <v>116</v>
      </c>
      <c r="N299" s="189">
        <f t="shared" si="82"/>
        <v>44545</v>
      </c>
      <c r="O299" s="215"/>
      <c r="P299" s="91" t="s">
        <v>92</v>
      </c>
      <c r="Q299" s="91">
        <v>2015</v>
      </c>
      <c r="R299" s="91"/>
      <c r="S299" s="106" t="s">
        <v>69</v>
      </c>
      <c r="T299" s="91">
        <f t="shared" si="74"/>
        <v>1</v>
      </c>
      <c r="U299" s="91">
        <v>1</v>
      </c>
    </row>
    <row r="300" spans="1:21">
      <c r="A300" s="187">
        <f t="shared" si="81"/>
        <v>8</v>
      </c>
      <c r="B300" s="91" t="s">
        <v>447</v>
      </c>
      <c r="C300" s="91" t="s">
        <v>81</v>
      </c>
      <c r="D300" s="130" t="s">
        <v>23</v>
      </c>
      <c r="E300" s="126">
        <v>43910</v>
      </c>
      <c r="F300" s="126">
        <v>44158</v>
      </c>
      <c r="G300" s="155">
        <f t="shared" si="83"/>
        <v>44180</v>
      </c>
      <c r="H300" s="148">
        <v>44223</v>
      </c>
      <c r="I300" s="152">
        <v>44242</v>
      </c>
      <c r="J300" s="149">
        <f t="shared" si="73"/>
        <v>44250</v>
      </c>
      <c r="K300" s="91" t="s">
        <v>65</v>
      </c>
      <c r="L300" s="111">
        <f t="shared" si="70"/>
        <v>44271</v>
      </c>
      <c r="M300" s="129" t="s">
        <v>116</v>
      </c>
      <c r="N300" s="189">
        <f t="shared" si="82"/>
        <v>44545</v>
      </c>
      <c r="O300" s="215"/>
      <c r="P300" s="177" t="s">
        <v>67</v>
      </c>
      <c r="Q300" s="126">
        <v>43709</v>
      </c>
      <c r="R300" s="91"/>
      <c r="S300" s="106" t="s">
        <v>69</v>
      </c>
      <c r="T300" s="91">
        <f t="shared" si="74"/>
        <v>1</v>
      </c>
      <c r="U300" s="91">
        <v>1</v>
      </c>
    </row>
    <row r="301" spans="1:21">
      <c r="A301" s="187">
        <f t="shared" si="81"/>
        <v>9</v>
      </c>
      <c r="B301" s="91" t="s">
        <v>448</v>
      </c>
      <c r="C301" s="91" t="s">
        <v>122</v>
      </c>
      <c r="D301" s="130" t="s">
        <v>30</v>
      </c>
      <c r="E301" s="126">
        <v>44151</v>
      </c>
      <c r="F301" s="126">
        <v>44165</v>
      </c>
      <c r="G301" s="155">
        <v>44169</v>
      </c>
      <c r="H301" s="148">
        <f t="shared" si="71"/>
        <v>44245</v>
      </c>
      <c r="I301" s="152">
        <v>44258</v>
      </c>
      <c r="J301" s="149">
        <f t="shared" si="73"/>
        <v>44266</v>
      </c>
      <c r="K301" s="91" t="s">
        <v>65</v>
      </c>
      <c r="L301" s="111">
        <f t="shared" si="70"/>
        <v>44287</v>
      </c>
      <c r="M301" s="129" t="s">
        <v>116</v>
      </c>
      <c r="N301" s="189">
        <f t="shared" si="82"/>
        <v>44564</v>
      </c>
      <c r="O301" s="215"/>
      <c r="P301" s="91" t="s">
        <v>92</v>
      </c>
      <c r="Q301" s="108">
        <v>44469</v>
      </c>
      <c r="R301" s="91"/>
      <c r="S301" s="106" t="s">
        <v>374</v>
      </c>
      <c r="T301" s="91">
        <f t="shared" si="74"/>
        <v>0</v>
      </c>
      <c r="U301" s="91">
        <v>1</v>
      </c>
    </row>
    <row r="302" spans="1:21">
      <c r="A302" s="187">
        <f t="shared" si="81"/>
        <v>10</v>
      </c>
      <c r="B302" s="91" t="s">
        <v>449</v>
      </c>
      <c r="C302" s="105" t="s">
        <v>64</v>
      </c>
      <c r="D302" s="107" t="s">
        <v>128</v>
      </c>
      <c r="E302" s="126">
        <v>44097</v>
      </c>
      <c r="F302" s="126">
        <v>44180</v>
      </c>
      <c r="G302" s="155">
        <v>44183</v>
      </c>
      <c r="H302" s="148">
        <f t="shared" si="71"/>
        <v>44251</v>
      </c>
      <c r="I302" s="152">
        <v>44264</v>
      </c>
      <c r="J302" s="149">
        <f t="shared" si="73"/>
        <v>44272</v>
      </c>
      <c r="K302" s="91" t="s">
        <v>65</v>
      </c>
      <c r="L302" s="111">
        <f t="shared" si="70"/>
        <v>44293</v>
      </c>
      <c r="M302" s="129" t="s">
        <v>116</v>
      </c>
      <c r="N302" s="189">
        <f t="shared" si="82"/>
        <v>44570</v>
      </c>
      <c r="O302" s="215" t="s">
        <v>346</v>
      </c>
      <c r="P302" s="177" t="s">
        <v>67</v>
      </c>
      <c r="Q302" s="126">
        <v>43344</v>
      </c>
      <c r="R302" s="91"/>
      <c r="S302" s="106" t="s">
        <v>69</v>
      </c>
      <c r="T302" s="91">
        <f t="shared" si="74"/>
        <v>1</v>
      </c>
      <c r="U302" s="91">
        <v>1</v>
      </c>
    </row>
    <row r="303" spans="1:21">
      <c r="A303" s="187">
        <f t="shared" si="81"/>
        <v>11</v>
      </c>
      <c r="B303" s="91" t="s">
        <v>450</v>
      </c>
      <c r="C303" s="165" t="s">
        <v>64</v>
      </c>
      <c r="D303" s="221" t="s">
        <v>419</v>
      </c>
      <c r="E303" s="126">
        <v>44144</v>
      </c>
      <c r="F303" s="126">
        <v>44180</v>
      </c>
      <c r="G303" s="155">
        <v>44183</v>
      </c>
      <c r="H303" s="148">
        <f t="shared" si="71"/>
        <v>44251</v>
      </c>
      <c r="I303" s="152">
        <v>44264</v>
      </c>
      <c r="J303" s="149">
        <f t="shared" si="73"/>
        <v>44272</v>
      </c>
      <c r="K303" s="91" t="s">
        <v>65</v>
      </c>
      <c r="L303" s="111">
        <f t="shared" si="70"/>
        <v>44293</v>
      </c>
      <c r="M303" s="129" t="s">
        <v>116</v>
      </c>
      <c r="N303" s="189">
        <f t="shared" si="82"/>
        <v>44570</v>
      </c>
      <c r="O303" s="215"/>
      <c r="P303" s="177" t="s">
        <v>75</v>
      </c>
      <c r="Q303" s="126">
        <v>42660</v>
      </c>
      <c r="R303" s="91" t="s">
        <v>68</v>
      </c>
      <c r="S303" s="106" t="s">
        <v>69</v>
      </c>
      <c r="T303" s="91">
        <f t="shared" si="74"/>
        <v>1</v>
      </c>
      <c r="U303" s="91">
        <v>1</v>
      </c>
    </row>
    <row r="304" spans="1:21">
      <c r="A304" s="187">
        <f t="shared" si="81"/>
        <v>12</v>
      </c>
      <c r="B304" s="91" t="s">
        <v>451</v>
      </c>
      <c r="C304" s="165" t="s">
        <v>393</v>
      </c>
      <c r="D304" s="221" t="s">
        <v>38</v>
      </c>
      <c r="E304" s="126">
        <v>44174</v>
      </c>
      <c r="F304" s="126">
        <v>44214</v>
      </c>
      <c r="G304" s="155">
        <f t="shared" si="83"/>
        <v>44223</v>
      </c>
      <c r="H304" s="148">
        <f t="shared" si="71"/>
        <v>44272</v>
      </c>
      <c r="I304" s="152">
        <v>44285</v>
      </c>
      <c r="J304" s="149">
        <f t="shared" si="73"/>
        <v>44293</v>
      </c>
      <c r="K304" s="91" t="s">
        <v>65</v>
      </c>
      <c r="L304" s="111">
        <f t="shared" si="70"/>
        <v>44314</v>
      </c>
      <c r="M304" s="129" t="s">
        <v>116</v>
      </c>
      <c r="N304" s="189">
        <f t="shared" si="82"/>
        <v>44591</v>
      </c>
      <c r="O304" s="215"/>
      <c r="P304" s="177" t="s">
        <v>67</v>
      </c>
      <c r="Q304" s="126">
        <v>42978</v>
      </c>
      <c r="R304" s="91" t="s">
        <v>68</v>
      </c>
      <c r="S304" s="106" t="s">
        <v>69</v>
      </c>
      <c r="T304" s="91">
        <f t="shared" si="74"/>
        <v>1</v>
      </c>
      <c r="U304" s="91">
        <v>1</v>
      </c>
    </row>
    <row r="305" spans="1:21">
      <c r="A305" s="187">
        <f t="shared" si="81"/>
        <v>13</v>
      </c>
      <c r="B305" s="91" t="s">
        <v>452</v>
      </c>
      <c r="C305" s="165" t="s">
        <v>393</v>
      </c>
      <c r="D305" s="221" t="s">
        <v>38</v>
      </c>
      <c r="E305" s="126">
        <v>44183</v>
      </c>
      <c r="F305" s="126">
        <v>44214</v>
      </c>
      <c r="G305" s="155">
        <f t="shared" si="83"/>
        <v>44223</v>
      </c>
      <c r="H305" s="148">
        <f t="shared" si="71"/>
        <v>44272</v>
      </c>
      <c r="I305" s="152">
        <v>44285</v>
      </c>
      <c r="J305" s="149">
        <f t="shared" si="73"/>
        <v>44293</v>
      </c>
      <c r="K305" s="91" t="s">
        <v>65</v>
      </c>
      <c r="L305" s="111">
        <f t="shared" si="70"/>
        <v>44314</v>
      </c>
      <c r="M305" s="129" t="s">
        <v>116</v>
      </c>
      <c r="N305" s="189">
        <f t="shared" si="82"/>
        <v>44591</v>
      </c>
      <c r="O305" s="215"/>
      <c r="P305" s="177" t="s">
        <v>95</v>
      </c>
      <c r="Q305" s="126">
        <v>42278</v>
      </c>
      <c r="R305" s="91" t="s">
        <v>68</v>
      </c>
      <c r="S305" s="106" t="s">
        <v>374</v>
      </c>
      <c r="T305" s="91">
        <f t="shared" si="74"/>
        <v>1</v>
      </c>
      <c r="U305" s="91">
        <v>1</v>
      </c>
    </row>
    <row r="306" spans="1:21">
      <c r="A306" s="187">
        <f t="shared" si="81"/>
        <v>14</v>
      </c>
      <c r="B306" s="115" t="s">
        <v>453</v>
      </c>
      <c r="C306" s="115" t="s">
        <v>94</v>
      </c>
      <c r="D306" s="116" t="s">
        <v>25</v>
      </c>
      <c r="E306" s="117">
        <v>44090</v>
      </c>
      <c r="F306" s="117">
        <v>44118</v>
      </c>
      <c r="G306" s="122">
        <v>44123</v>
      </c>
      <c r="H306" s="150">
        <f t="shared" si="71"/>
        <v>44301</v>
      </c>
      <c r="I306" s="153">
        <v>44314</v>
      </c>
      <c r="J306" s="150">
        <f t="shared" si="73"/>
        <v>44322</v>
      </c>
      <c r="K306" s="115" t="s">
        <v>102</v>
      </c>
      <c r="L306" s="120">
        <f t="shared" si="70"/>
        <v>44343</v>
      </c>
      <c r="M306" s="151" t="s">
        <v>116</v>
      </c>
      <c r="N306" s="191">
        <f>EDATE(I306,12)</f>
        <v>44679</v>
      </c>
      <c r="O306" s="185" t="s">
        <v>346</v>
      </c>
      <c r="P306" s="115" t="s">
        <v>227</v>
      </c>
      <c r="Q306" s="115"/>
      <c r="R306" s="115"/>
      <c r="S306" s="124" t="s">
        <v>69</v>
      </c>
      <c r="T306" s="91">
        <f t="shared" si="74"/>
        <v>1</v>
      </c>
      <c r="U306" s="91">
        <v>1</v>
      </c>
    </row>
    <row r="307" spans="1:21">
      <c r="A307" s="187">
        <f t="shared" si="81"/>
        <v>15</v>
      </c>
      <c r="B307" s="91" t="s">
        <v>454</v>
      </c>
      <c r="C307" s="91" t="s">
        <v>94</v>
      </c>
      <c r="D307" s="130" t="s">
        <v>24</v>
      </c>
      <c r="E307" s="126">
        <v>44174</v>
      </c>
      <c r="F307" s="126">
        <v>44216</v>
      </c>
      <c r="G307" s="155">
        <v>44217</v>
      </c>
      <c r="H307" s="148">
        <f t="shared" si="71"/>
        <v>44301</v>
      </c>
      <c r="I307" s="152">
        <v>44314</v>
      </c>
      <c r="J307" s="149">
        <f t="shared" si="73"/>
        <v>44322</v>
      </c>
      <c r="K307" s="91" t="s">
        <v>65</v>
      </c>
      <c r="L307" s="111">
        <f t="shared" si="70"/>
        <v>44343</v>
      </c>
      <c r="M307" s="129" t="s">
        <v>116</v>
      </c>
      <c r="N307" s="189">
        <f t="shared" ref="N307:N311" si="84">EDATE(I307,10)</f>
        <v>44620</v>
      </c>
      <c r="O307" s="215"/>
      <c r="P307" s="177" t="s">
        <v>95</v>
      </c>
      <c r="Q307" s="126">
        <v>44009</v>
      </c>
      <c r="R307" s="91" t="s">
        <v>68</v>
      </c>
      <c r="S307" s="106" t="s">
        <v>69</v>
      </c>
      <c r="T307" s="91">
        <f t="shared" si="74"/>
        <v>1</v>
      </c>
      <c r="U307" s="91">
        <v>1</v>
      </c>
    </row>
    <row r="308" spans="1:21">
      <c r="A308" s="187">
        <f t="shared" si="81"/>
        <v>16</v>
      </c>
      <c r="B308" s="91" t="s">
        <v>455</v>
      </c>
      <c r="C308" s="91" t="s">
        <v>94</v>
      </c>
      <c r="D308" s="130" t="s">
        <v>24</v>
      </c>
      <c r="E308" s="126">
        <v>44243</v>
      </c>
      <c r="F308" s="126">
        <v>44258</v>
      </c>
      <c r="G308" s="126">
        <v>44259</v>
      </c>
      <c r="H308" s="148">
        <f t="shared" si="71"/>
        <v>44315</v>
      </c>
      <c r="I308" s="152">
        <v>44328</v>
      </c>
      <c r="J308" s="149">
        <f t="shared" si="73"/>
        <v>44336</v>
      </c>
      <c r="K308" s="91" t="s">
        <v>65</v>
      </c>
      <c r="L308" s="111">
        <f t="shared" si="70"/>
        <v>44357</v>
      </c>
      <c r="M308" s="129" t="s">
        <v>116</v>
      </c>
      <c r="N308" s="189">
        <f t="shared" si="84"/>
        <v>44632</v>
      </c>
      <c r="O308" s="215"/>
      <c r="P308" s="91" t="s">
        <v>441</v>
      </c>
      <c r="Q308" s="91">
        <v>2015</v>
      </c>
      <c r="R308" s="91"/>
      <c r="S308" s="106" t="s">
        <v>69</v>
      </c>
      <c r="T308" s="91">
        <f t="shared" si="74"/>
        <v>1</v>
      </c>
      <c r="U308" s="91">
        <v>1</v>
      </c>
    </row>
    <row r="309" spans="1:21">
      <c r="A309" s="187">
        <f t="shared" si="81"/>
        <v>17</v>
      </c>
      <c r="B309" s="91" t="s">
        <v>456</v>
      </c>
      <c r="C309" s="91" t="s">
        <v>94</v>
      </c>
      <c r="D309" s="130" t="s">
        <v>24</v>
      </c>
      <c r="E309" s="126">
        <v>44243</v>
      </c>
      <c r="F309" s="126">
        <v>44258</v>
      </c>
      <c r="G309" s="126">
        <v>44259</v>
      </c>
      <c r="H309" s="148">
        <f t="shared" si="71"/>
        <v>44315</v>
      </c>
      <c r="I309" s="152">
        <v>44328</v>
      </c>
      <c r="J309" s="149">
        <f t="shared" si="73"/>
        <v>44336</v>
      </c>
      <c r="K309" s="91" t="s">
        <v>65</v>
      </c>
      <c r="L309" s="111">
        <f t="shared" si="70"/>
        <v>44357</v>
      </c>
      <c r="M309" s="129" t="s">
        <v>116</v>
      </c>
      <c r="N309" s="189">
        <f t="shared" si="84"/>
        <v>44632</v>
      </c>
      <c r="O309" s="215"/>
      <c r="P309" s="91" t="s">
        <v>92</v>
      </c>
      <c r="Q309" s="91">
        <v>2017</v>
      </c>
      <c r="R309" s="91"/>
      <c r="S309" s="106" t="s">
        <v>69</v>
      </c>
      <c r="T309" s="91">
        <f t="shared" si="74"/>
        <v>1</v>
      </c>
      <c r="U309" s="91">
        <v>1</v>
      </c>
    </row>
    <row r="310" spans="1:21">
      <c r="A310" s="187">
        <f t="shared" si="81"/>
        <v>18</v>
      </c>
      <c r="B310" s="91" t="s">
        <v>457</v>
      </c>
      <c r="C310" s="91" t="s">
        <v>94</v>
      </c>
      <c r="D310" s="130" t="s">
        <v>24</v>
      </c>
      <c r="E310" s="126">
        <v>44243</v>
      </c>
      <c r="F310" s="126">
        <v>44258</v>
      </c>
      <c r="G310" s="126">
        <v>44259</v>
      </c>
      <c r="H310" s="148">
        <f t="shared" si="71"/>
        <v>44322</v>
      </c>
      <c r="I310" s="152">
        <v>44335</v>
      </c>
      <c r="J310" s="149">
        <f t="shared" si="73"/>
        <v>44343</v>
      </c>
      <c r="K310" s="91" t="s">
        <v>65</v>
      </c>
      <c r="L310" s="111">
        <f t="shared" si="70"/>
        <v>44364</v>
      </c>
      <c r="M310" s="129" t="s">
        <v>116</v>
      </c>
      <c r="N310" s="189">
        <f t="shared" si="84"/>
        <v>44639</v>
      </c>
      <c r="O310" s="218" t="s">
        <v>458</v>
      </c>
      <c r="P310" s="177" t="s">
        <v>95</v>
      </c>
      <c r="Q310" s="126">
        <v>41190</v>
      </c>
      <c r="R310" s="91" t="s">
        <v>68</v>
      </c>
      <c r="S310" s="106" t="s">
        <v>69</v>
      </c>
      <c r="T310" s="91">
        <f t="shared" si="74"/>
        <v>1</v>
      </c>
      <c r="U310" s="91">
        <v>1</v>
      </c>
    </row>
    <row r="311" spans="1:21">
      <c r="A311" s="187">
        <f t="shared" si="81"/>
        <v>19</v>
      </c>
      <c r="B311" s="91" t="s">
        <v>459</v>
      </c>
      <c r="C311" s="91" t="s">
        <v>94</v>
      </c>
      <c r="D311" s="130" t="s">
        <v>25</v>
      </c>
      <c r="E311" s="126">
        <v>44243</v>
      </c>
      <c r="F311" s="126">
        <v>44258</v>
      </c>
      <c r="G311" s="126">
        <v>44259</v>
      </c>
      <c r="H311" s="148">
        <f t="shared" si="71"/>
        <v>44322</v>
      </c>
      <c r="I311" s="152">
        <v>44335</v>
      </c>
      <c r="J311" s="149">
        <f t="shared" si="73"/>
        <v>44343</v>
      </c>
      <c r="K311" s="91" t="s">
        <v>65</v>
      </c>
      <c r="L311" s="111">
        <f t="shared" si="70"/>
        <v>44364</v>
      </c>
      <c r="M311" s="129" t="s">
        <v>116</v>
      </c>
      <c r="N311" s="189">
        <f t="shared" si="84"/>
        <v>44639</v>
      </c>
      <c r="O311" s="218"/>
      <c r="P311" s="177" t="s">
        <v>95</v>
      </c>
      <c r="Q311" s="126">
        <v>42309</v>
      </c>
      <c r="R311" s="91" t="s">
        <v>68</v>
      </c>
      <c r="S311" s="106" t="s">
        <v>69</v>
      </c>
      <c r="T311" s="91">
        <f t="shared" si="74"/>
        <v>1</v>
      </c>
      <c r="U311" s="91">
        <v>1</v>
      </c>
    </row>
    <row r="312" spans="1:21">
      <c r="A312" s="187">
        <f t="shared" si="81"/>
        <v>20</v>
      </c>
      <c r="B312" s="115" t="s">
        <v>460</v>
      </c>
      <c r="C312" s="115" t="s">
        <v>261</v>
      </c>
      <c r="D312" s="116" t="s">
        <v>22</v>
      </c>
      <c r="E312" s="117">
        <v>44230</v>
      </c>
      <c r="F312" s="117">
        <v>44245</v>
      </c>
      <c r="G312" s="122">
        <v>44247</v>
      </c>
      <c r="H312" s="150">
        <f t="shared" si="71"/>
        <v>44329</v>
      </c>
      <c r="I312" s="119">
        <v>44342</v>
      </c>
      <c r="J312" s="150">
        <f t="shared" si="73"/>
        <v>44350</v>
      </c>
      <c r="K312" s="115" t="s">
        <v>102</v>
      </c>
      <c r="L312" s="120">
        <f t="shared" ref="L312:L355" si="85">I312+29</f>
        <v>44371</v>
      </c>
      <c r="M312" s="151" t="s">
        <v>116</v>
      </c>
      <c r="N312" s="191">
        <f>EDATE(I312,12)</f>
        <v>44707</v>
      </c>
      <c r="O312" s="219"/>
      <c r="P312" s="115"/>
      <c r="Q312" s="115"/>
      <c r="R312" s="115"/>
      <c r="S312" s="124" t="s">
        <v>69</v>
      </c>
      <c r="T312" s="91">
        <f t="shared" si="74"/>
        <v>1</v>
      </c>
      <c r="U312" s="91">
        <v>1</v>
      </c>
    </row>
    <row r="313" spans="1:21">
      <c r="A313" s="187">
        <f t="shared" si="81"/>
        <v>21</v>
      </c>
      <c r="B313" s="91" t="s">
        <v>461</v>
      </c>
      <c r="C313" s="91" t="s">
        <v>261</v>
      </c>
      <c r="D313" s="130" t="s">
        <v>22</v>
      </c>
      <c r="E313" s="126">
        <v>44230</v>
      </c>
      <c r="F313" s="108">
        <v>44245</v>
      </c>
      <c r="G313" s="155">
        <v>44247</v>
      </c>
      <c r="H313" s="148">
        <f t="shared" si="71"/>
        <v>44329</v>
      </c>
      <c r="I313" s="110">
        <v>44342</v>
      </c>
      <c r="J313" s="149">
        <f t="shared" si="73"/>
        <v>44350</v>
      </c>
      <c r="K313" s="91" t="s">
        <v>65</v>
      </c>
      <c r="L313" s="111">
        <f t="shared" si="85"/>
        <v>44371</v>
      </c>
      <c r="M313" s="129" t="s">
        <v>116</v>
      </c>
      <c r="N313" s="189">
        <f t="shared" ref="N313:N345" si="86">EDATE(I313,10)</f>
        <v>44646</v>
      </c>
      <c r="O313" s="215"/>
      <c r="P313" s="91" t="s">
        <v>92</v>
      </c>
      <c r="Q313" s="91">
        <v>2018</v>
      </c>
      <c r="R313" s="91"/>
      <c r="S313" s="106" t="s">
        <v>374</v>
      </c>
      <c r="T313" s="91">
        <f t="shared" si="74"/>
        <v>1</v>
      </c>
      <c r="U313" s="91">
        <v>1</v>
      </c>
    </row>
    <row r="314" spans="1:21">
      <c r="A314" s="187">
        <f t="shared" si="81"/>
        <v>22</v>
      </c>
      <c r="B314" s="91" t="s">
        <v>462</v>
      </c>
      <c r="C314" s="105" t="s">
        <v>81</v>
      </c>
      <c r="D314" s="107" t="s">
        <v>23</v>
      </c>
      <c r="E314" s="126">
        <v>44236</v>
      </c>
      <c r="F314" s="126">
        <v>44277</v>
      </c>
      <c r="G314" s="155">
        <v>44280</v>
      </c>
      <c r="H314" s="148">
        <f t="shared" ref="H314:H365" si="87">I314-13</f>
        <v>44334</v>
      </c>
      <c r="I314" s="110">
        <v>44347</v>
      </c>
      <c r="J314" s="149">
        <f t="shared" si="73"/>
        <v>44355</v>
      </c>
      <c r="K314" s="91" t="s">
        <v>65</v>
      </c>
      <c r="L314" s="111">
        <f t="shared" si="85"/>
        <v>44376</v>
      </c>
      <c r="M314" s="129" t="s">
        <v>116</v>
      </c>
      <c r="N314" s="189">
        <f t="shared" si="86"/>
        <v>44651</v>
      </c>
      <c r="O314" s="215"/>
      <c r="P314" s="91" t="s">
        <v>92</v>
      </c>
      <c r="Q314" s="105">
        <v>2017</v>
      </c>
      <c r="R314" s="91"/>
      <c r="S314" s="106" t="s">
        <v>69</v>
      </c>
      <c r="T314" s="91">
        <f t="shared" si="74"/>
        <v>1</v>
      </c>
      <c r="U314" s="91">
        <v>1</v>
      </c>
    </row>
    <row r="315" spans="1:21">
      <c r="A315" s="187">
        <f t="shared" si="81"/>
        <v>23</v>
      </c>
      <c r="B315" s="91" t="s">
        <v>463</v>
      </c>
      <c r="C315" s="105" t="s">
        <v>81</v>
      </c>
      <c r="D315" s="107" t="s">
        <v>21</v>
      </c>
      <c r="E315" s="126">
        <v>44236</v>
      </c>
      <c r="F315" s="126">
        <v>44277</v>
      </c>
      <c r="G315" s="155">
        <v>44280</v>
      </c>
      <c r="H315" s="148">
        <f t="shared" si="87"/>
        <v>44334</v>
      </c>
      <c r="I315" s="110">
        <v>44347</v>
      </c>
      <c r="J315" s="149">
        <f t="shared" si="73"/>
        <v>44355</v>
      </c>
      <c r="K315" s="91" t="s">
        <v>65</v>
      </c>
      <c r="L315" s="111">
        <f t="shared" si="85"/>
        <v>44376</v>
      </c>
      <c r="M315" s="129" t="s">
        <v>116</v>
      </c>
      <c r="N315" s="189">
        <f t="shared" si="86"/>
        <v>44651</v>
      </c>
      <c r="O315" s="215"/>
      <c r="P315" s="224" t="s">
        <v>87</v>
      </c>
      <c r="Q315" s="105"/>
      <c r="R315" s="91"/>
      <c r="S315" s="106" t="s">
        <v>374</v>
      </c>
      <c r="T315" s="91">
        <f t="shared" si="74"/>
        <v>1</v>
      </c>
      <c r="U315" s="91">
        <v>1</v>
      </c>
    </row>
    <row r="316" spans="1:21">
      <c r="A316" s="187">
        <f t="shared" si="81"/>
        <v>24</v>
      </c>
      <c r="B316" s="91" t="s">
        <v>464</v>
      </c>
      <c r="C316" s="91" t="s">
        <v>122</v>
      </c>
      <c r="D316" s="130" t="s">
        <v>30</v>
      </c>
      <c r="E316" s="126">
        <v>44247</v>
      </c>
      <c r="F316" s="126">
        <v>44277</v>
      </c>
      <c r="G316" s="155">
        <v>44278</v>
      </c>
      <c r="H316" s="148">
        <f t="shared" si="87"/>
        <v>44336</v>
      </c>
      <c r="I316" s="110">
        <v>44349</v>
      </c>
      <c r="J316" s="149">
        <f t="shared" si="73"/>
        <v>44357</v>
      </c>
      <c r="K316" s="91" t="s">
        <v>65</v>
      </c>
      <c r="L316" s="111">
        <f t="shared" si="85"/>
        <v>44378</v>
      </c>
      <c r="M316" s="129" t="s">
        <v>116</v>
      </c>
      <c r="N316" s="189">
        <f t="shared" si="86"/>
        <v>44653</v>
      </c>
      <c r="O316" s="215"/>
      <c r="P316" s="91" t="s">
        <v>92</v>
      </c>
      <c r="Q316" s="108">
        <v>44500</v>
      </c>
      <c r="R316" s="91"/>
      <c r="S316" s="106" t="s">
        <v>69</v>
      </c>
      <c r="T316" s="91">
        <f t="shared" si="74"/>
        <v>0</v>
      </c>
      <c r="U316" s="91">
        <v>1</v>
      </c>
    </row>
    <row r="317" spans="1:21">
      <c r="A317" s="187">
        <f t="shared" si="81"/>
        <v>25</v>
      </c>
      <c r="B317" s="91" t="s">
        <v>465</v>
      </c>
      <c r="C317" s="91" t="s">
        <v>261</v>
      </c>
      <c r="D317" s="130" t="s">
        <v>26</v>
      </c>
      <c r="E317" s="126">
        <v>44274</v>
      </c>
      <c r="F317" s="126">
        <v>44285</v>
      </c>
      <c r="G317" s="155">
        <v>44288</v>
      </c>
      <c r="H317" s="148">
        <f t="shared" si="87"/>
        <v>44343</v>
      </c>
      <c r="I317" s="110">
        <v>44356</v>
      </c>
      <c r="J317" s="149">
        <f t="shared" si="73"/>
        <v>44364</v>
      </c>
      <c r="K317" s="91" t="s">
        <v>65</v>
      </c>
      <c r="L317" s="111">
        <f t="shared" si="85"/>
        <v>44385</v>
      </c>
      <c r="M317" s="129" t="s">
        <v>116</v>
      </c>
      <c r="N317" s="189">
        <f t="shared" si="86"/>
        <v>44660</v>
      </c>
      <c r="O317" s="215"/>
      <c r="P317" s="177" t="s">
        <v>95</v>
      </c>
      <c r="Q317" s="108">
        <v>44357</v>
      </c>
      <c r="R317" s="91" t="s">
        <v>275</v>
      </c>
      <c r="S317" s="106" t="s">
        <v>69</v>
      </c>
      <c r="T317" s="91">
        <f t="shared" si="74"/>
        <v>0</v>
      </c>
      <c r="U317" s="91">
        <v>1</v>
      </c>
    </row>
    <row r="318" spans="1:21">
      <c r="A318" s="187">
        <f t="shared" si="81"/>
        <v>26</v>
      </c>
      <c r="B318" s="91" t="s">
        <v>466</v>
      </c>
      <c r="C318" s="91" t="s">
        <v>261</v>
      </c>
      <c r="D318" s="130" t="s">
        <v>26</v>
      </c>
      <c r="E318" s="126">
        <v>44274</v>
      </c>
      <c r="F318" s="126">
        <v>44285</v>
      </c>
      <c r="G318" s="155">
        <v>44288</v>
      </c>
      <c r="H318" s="148">
        <f t="shared" si="87"/>
        <v>44343</v>
      </c>
      <c r="I318" s="110">
        <v>44356</v>
      </c>
      <c r="J318" s="149">
        <f t="shared" ref="J318:J366" si="88">I318+8</f>
        <v>44364</v>
      </c>
      <c r="K318" s="91" t="s">
        <v>65</v>
      </c>
      <c r="L318" s="111">
        <f t="shared" si="85"/>
        <v>44385</v>
      </c>
      <c r="M318" s="129" t="s">
        <v>116</v>
      </c>
      <c r="N318" s="189">
        <f t="shared" si="86"/>
        <v>44660</v>
      </c>
      <c r="O318" s="215"/>
      <c r="P318" s="165" t="s">
        <v>87</v>
      </c>
      <c r="Q318" s="108">
        <v>44313</v>
      </c>
      <c r="R318" s="91" t="s">
        <v>412</v>
      </c>
      <c r="S318" s="106" t="s">
        <v>69</v>
      </c>
      <c r="T318" s="91">
        <f t="shared" si="74"/>
        <v>1</v>
      </c>
      <c r="U318" s="91">
        <v>1</v>
      </c>
    </row>
    <row r="319" spans="1:21">
      <c r="A319" s="187">
        <f t="shared" si="81"/>
        <v>27</v>
      </c>
      <c r="B319" s="91" t="s">
        <v>467</v>
      </c>
      <c r="C319" s="105" t="s">
        <v>79</v>
      </c>
      <c r="D319" s="107" t="s">
        <v>27</v>
      </c>
      <c r="E319" s="126">
        <v>44298</v>
      </c>
      <c r="F319" s="126">
        <v>44308</v>
      </c>
      <c r="G319" s="155">
        <v>44308</v>
      </c>
      <c r="H319" s="148">
        <f t="shared" si="87"/>
        <v>44358</v>
      </c>
      <c r="I319" s="152">
        <v>44371</v>
      </c>
      <c r="J319" s="149">
        <f t="shared" si="88"/>
        <v>44379</v>
      </c>
      <c r="K319" s="91" t="s">
        <v>65</v>
      </c>
      <c r="L319" s="111">
        <f t="shared" si="85"/>
        <v>44400</v>
      </c>
      <c r="M319" s="129" t="s">
        <v>116</v>
      </c>
      <c r="N319" s="189">
        <f t="shared" si="86"/>
        <v>44675</v>
      </c>
      <c r="O319" s="215"/>
      <c r="P319" s="177" t="s">
        <v>67</v>
      </c>
      <c r="Q319" s="108">
        <v>44075</v>
      </c>
      <c r="R319" s="91" t="s">
        <v>68</v>
      </c>
      <c r="S319" s="106" t="s">
        <v>69</v>
      </c>
      <c r="T319" s="91">
        <f t="shared" si="74"/>
        <v>1</v>
      </c>
      <c r="U319" s="91">
        <v>1</v>
      </c>
    </row>
    <row r="320" spans="1:21">
      <c r="A320" s="187">
        <f t="shared" si="81"/>
        <v>28</v>
      </c>
      <c r="B320" s="91" t="s">
        <v>468</v>
      </c>
      <c r="C320" s="105" t="s">
        <v>79</v>
      </c>
      <c r="D320" s="107" t="s">
        <v>27</v>
      </c>
      <c r="E320" s="126">
        <v>44298</v>
      </c>
      <c r="F320" s="126">
        <v>44308</v>
      </c>
      <c r="G320" s="155">
        <v>44308</v>
      </c>
      <c r="H320" s="148">
        <f t="shared" si="87"/>
        <v>44358</v>
      </c>
      <c r="I320" s="152">
        <v>44371</v>
      </c>
      <c r="J320" s="149">
        <f t="shared" si="88"/>
        <v>44379</v>
      </c>
      <c r="K320" s="91" t="s">
        <v>65</v>
      </c>
      <c r="L320" s="111">
        <f t="shared" si="85"/>
        <v>44400</v>
      </c>
      <c r="M320" s="225" t="s">
        <v>116</v>
      </c>
      <c r="N320" s="189">
        <f t="shared" si="86"/>
        <v>44675</v>
      </c>
      <c r="O320" s="215" t="s">
        <v>469</v>
      </c>
      <c r="P320" s="224" t="s">
        <v>87</v>
      </c>
      <c r="Q320" s="105"/>
      <c r="R320" s="91"/>
      <c r="S320" s="106" t="s">
        <v>374</v>
      </c>
      <c r="T320" s="91">
        <f t="shared" si="74"/>
        <v>1</v>
      </c>
      <c r="U320" s="91">
        <v>1</v>
      </c>
    </row>
    <row r="321" spans="1:21">
      <c r="A321" s="196">
        <f t="shared" ref="A321:A329" si="89">ROW(1:1)</f>
        <v>1</v>
      </c>
      <c r="B321" s="91" t="s">
        <v>470</v>
      </c>
      <c r="C321" s="105" t="s">
        <v>79</v>
      </c>
      <c r="D321" s="107" t="s">
        <v>27</v>
      </c>
      <c r="E321" s="126">
        <v>44298</v>
      </c>
      <c r="F321" s="126">
        <v>44351</v>
      </c>
      <c r="G321" s="155">
        <v>44355</v>
      </c>
      <c r="H321" s="148">
        <v>44371</v>
      </c>
      <c r="I321" s="152">
        <v>44448</v>
      </c>
      <c r="J321" s="149">
        <f t="shared" si="88"/>
        <v>44456</v>
      </c>
      <c r="K321" s="91" t="s">
        <v>65</v>
      </c>
      <c r="L321" s="111">
        <f t="shared" si="85"/>
        <v>44477</v>
      </c>
      <c r="M321" s="225" t="s">
        <v>116</v>
      </c>
      <c r="N321" s="189">
        <f t="shared" si="86"/>
        <v>44751</v>
      </c>
      <c r="O321" s="215"/>
      <c r="P321" s="165" t="s">
        <v>87</v>
      </c>
      <c r="Q321" s="108">
        <v>43740</v>
      </c>
      <c r="R321" s="91" t="s">
        <v>412</v>
      </c>
      <c r="S321" s="106" t="s">
        <v>69</v>
      </c>
      <c r="T321" s="91">
        <f t="shared" si="74"/>
        <v>1</v>
      </c>
      <c r="U321" s="91">
        <v>2</v>
      </c>
    </row>
    <row r="322" spans="1:21">
      <c r="A322" s="196">
        <f t="shared" si="89"/>
        <v>2</v>
      </c>
      <c r="B322" s="133" t="s">
        <v>471</v>
      </c>
      <c r="C322" s="133" t="s">
        <v>79</v>
      </c>
      <c r="D322" s="134" t="s">
        <v>27</v>
      </c>
      <c r="E322" s="135">
        <v>44299</v>
      </c>
      <c r="F322" s="135">
        <v>44308</v>
      </c>
      <c r="G322" s="157">
        <v>44308</v>
      </c>
      <c r="H322" s="158">
        <v>44371</v>
      </c>
      <c r="I322" s="159">
        <v>44448</v>
      </c>
      <c r="J322" s="158">
        <f t="shared" si="88"/>
        <v>44456</v>
      </c>
      <c r="K322" s="133" t="s">
        <v>65</v>
      </c>
      <c r="L322" s="138">
        <f t="shared" si="85"/>
        <v>44477</v>
      </c>
      <c r="M322" s="139"/>
      <c r="N322" s="140">
        <f t="shared" si="86"/>
        <v>44751</v>
      </c>
      <c r="O322" s="226" t="s">
        <v>472</v>
      </c>
      <c r="P322" s="179" t="s">
        <v>67</v>
      </c>
      <c r="Q322" s="135">
        <v>44449</v>
      </c>
      <c r="R322" s="133" t="s">
        <v>412</v>
      </c>
      <c r="S322" s="142" t="s">
        <v>374</v>
      </c>
      <c r="T322" s="91">
        <f t="shared" ref="T322:T366" si="90">IF(I322&gt;Q322,1,0)</f>
        <v>0</v>
      </c>
      <c r="U322" s="91">
        <v>2</v>
      </c>
    </row>
    <row r="323" spans="1:21">
      <c r="A323" s="196">
        <f t="shared" si="89"/>
        <v>3</v>
      </c>
      <c r="B323" s="91" t="s">
        <v>473</v>
      </c>
      <c r="C323" s="165" t="s">
        <v>64</v>
      </c>
      <c r="D323" s="221" t="s">
        <v>419</v>
      </c>
      <c r="E323" s="126">
        <v>44292</v>
      </c>
      <c r="F323" s="126">
        <v>44313</v>
      </c>
      <c r="G323" s="155">
        <v>44316</v>
      </c>
      <c r="H323" s="148">
        <f t="shared" si="87"/>
        <v>44440</v>
      </c>
      <c r="I323" s="152">
        <v>44453</v>
      </c>
      <c r="J323" s="149">
        <f t="shared" si="88"/>
        <v>44461</v>
      </c>
      <c r="K323" s="91" t="s">
        <v>65</v>
      </c>
      <c r="L323" s="111">
        <f t="shared" si="85"/>
        <v>44482</v>
      </c>
      <c r="M323" s="225" t="s">
        <v>116</v>
      </c>
      <c r="N323" s="189">
        <f t="shared" si="86"/>
        <v>44756</v>
      </c>
      <c r="O323" s="215"/>
      <c r="P323" s="91" t="s">
        <v>92</v>
      </c>
      <c r="Q323" s="91">
        <v>2019</v>
      </c>
      <c r="R323" s="91"/>
      <c r="S323" s="106" t="s">
        <v>69</v>
      </c>
      <c r="T323" s="91">
        <f t="shared" si="90"/>
        <v>1</v>
      </c>
      <c r="U323" s="91">
        <v>2</v>
      </c>
    </row>
    <row r="324" spans="1:21">
      <c r="A324" s="196">
        <f t="shared" si="89"/>
        <v>4</v>
      </c>
      <c r="B324" s="91" t="s">
        <v>474</v>
      </c>
      <c r="C324" s="165" t="s">
        <v>64</v>
      </c>
      <c r="D324" s="221" t="s">
        <v>419</v>
      </c>
      <c r="E324" s="126">
        <v>44292</v>
      </c>
      <c r="F324" s="126">
        <v>44313</v>
      </c>
      <c r="G324" s="155">
        <v>44316</v>
      </c>
      <c r="H324" s="148">
        <f t="shared" si="87"/>
        <v>44440</v>
      </c>
      <c r="I324" s="152">
        <v>44453</v>
      </c>
      <c r="J324" s="149">
        <f t="shared" si="88"/>
        <v>44461</v>
      </c>
      <c r="K324" s="91" t="s">
        <v>65</v>
      </c>
      <c r="L324" s="111">
        <f t="shared" si="85"/>
        <v>44482</v>
      </c>
      <c r="M324" s="225"/>
      <c r="N324" s="189">
        <f t="shared" si="86"/>
        <v>44756</v>
      </c>
      <c r="O324" s="215" t="s">
        <v>469</v>
      </c>
      <c r="P324" s="177" t="s">
        <v>95</v>
      </c>
      <c r="Q324" s="126">
        <v>43709</v>
      </c>
      <c r="R324" s="91" t="s">
        <v>68</v>
      </c>
      <c r="S324" s="106" t="s">
        <v>69</v>
      </c>
      <c r="T324" s="91">
        <f t="shared" si="90"/>
        <v>1</v>
      </c>
      <c r="U324" s="91">
        <v>2</v>
      </c>
    </row>
    <row r="325" spans="1:21">
      <c r="A325" s="196">
        <f t="shared" si="89"/>
        <v>5</v>
      </c>
      <c r="B325" s="91" t="s">
        <v>475</v>
      </c>
      <c r="C325" s="165" t="s">
        <v>393</v>
      </c>
      <c r="D325" s="221" t="s">
        <v>38</v>
      </c>
      <c r="E325" s="126">
        <v>44274</v>
      </c>
      <c r="F325" s="126">
        <v>44358</v>
      </c>
      <c r="G325" s="155">
        <v>44363</v>
      </c>
      <c r="H325" s="148">
        <f t="shared" si="87"/>
        <v>44440</v>
      </c>
      <c r="I325" s="152">
        <v>44453</v>
      </c>
      <c r="J325" s="149">
        <f t="shared" si="88"/>
        <v>44461</v>
      </c>
      <c r="K325" s="91" t="s">
        <v>65</v>
      </c>
      <c r="L325" s="111">
        <f t="shared" si="85"/>
        <v>44482</v>
      </c>
      <c r="M325" s="225" t="s">
        <v>116</v>
      </c>
      <c r="N325" s="189">
        <f t="shared" si="86"/>
        <v>44756</v>
      </c>
      <c r="O325" s="215"/>
      <c r="P325" s="91" t="s">
        <v>92</v>
      </c>
      <c r="Q325" s="91">
        <v>2019</v>
      </c>
      <c r="R325" s="91"/>
      <c r="S325" s="106" t="s">
        <v>69</v>
      </c>
      <c r="T325" s="91">
        <f t="shared" si="90"/>
        <v>1</v>
      </c>
      <c r="U325" s="91">
        <v>2</v>
      </c>
    </row>
    <row r="326" spans="1:21">
      <c r="A326" s="196">
        <f t="shared" si="89"/>
        <v>6</v>
      </c>
      <c r="B326" s="91" t="s">
        <v>476</v>
      </c>
      <c r="C326" s="91" t="s">
        <v>94</v>
      </c>
      <c r="D326" s="130" t="s">
        <v>25</v>
      </c>
      <c r="E326" s="126">
        <v>44305</v>
      </c>
      <c r="F326" s="126">
        <v>44335</v>
      </c>
      <c r="G326" s="155">
        <v>44337</v>
      </c>
      <c r="H326" s="148">
        <f t="shared" si="87"/>
        <v>44441</v>
      </c>
      <c r="I326" s="152">
        <v>44454</v>
      </c>
      <c r="J326" s="149">
        <f t="shared" si="88"/>
        <v>44462</v>
      </c>
      <c r="K326" s="91" t="s">
        <v>65</v>
      </c>
      <c r="L326" s="111">
        <f t="shared" si="85"/>
        <v>44483</v>
      </c>
      <c r="M326" s="225" t="s">
        <v>116</v>
      </c>
      <c r="N326" s="189">
        <f t="shared" si="86"/>
        <v>44757</v>
      </c>
      <c r="O326" s="215"/>
      <c r="P326" s="177" t="s">
        <v>95</v>
      </c>
      <c r="Q326" s="126">
        <v>44440</v>
      </c>
      <c r="R326" s="91" t="s">
        <v>68</v>
      </c>
      <c r="S326" s="106" t="s">
        <v>69</v>
      </c>
      <c r="T326" s="91">
        <f t="shared" si="90"/>
        <v>1</v>
      </c>
      <c r="U326" s="91">
        <v>2</v>
      </c>
    </row>
    <row r="327" spans="1:21">
      <c r="A327" s="196">
        <f t="shared" si="89"/>
        <v>7</v>
      </c>
      <c r="B327" s="91" t="s">
        <v>477</v>
      </c>
      <c r="C327" s="91" t="s">
        <v>94</v>
      </c>
      <c r="D327" s="130" t="s">
        <v>24</v>
      </c>
      <c r="E327" s="126">
        <v>44333</v>
      </c>
      <c r="F327" s="126">
        <v>44356</v>
      </c>
      <c r="G327" s="155">
        <v>44358</v>
      </c>
      <c r="H327" s="148">
        <f t="shared" si="87"/>
        <v>44441</v>
      </c>
      <c r="I327" s="152">
        <v>44454</v>
      </c>
      <c r="J327" s="149">
        <f t="shared" si="88"/>
        <v>44462</v>
      </c>
      <c r="K327" s="91" t="s">
        <v>65</v>
      </c>
      <c r="L327" s="111">
        <f t="shared" si="85"/>
        <v>44483</v>
      </c>
      <c r="M327" s="225"/>
      <c r="N327" s="189">
        <f t="shared" si="86"/>
        <v>44757</v>
      </c>
      <c r="O327" s="215" t="s">
        <v>469</v>
      </c>
      <c r="P327" s="165" t="s">
        <v>87</v>
      </c>
      <c r="Q327" s="126">
        <v>44238</v>
      </c>
      <c r="R327" s="91" t="s">
        <v>412</v>
      </c>
      <c r="S327" s="106" t="s">
        <v>69</v>
      </c>
      <c r="T327" s="91">
        <f t="shared" si="90"/>
        <v>1</v>
      </c>
      <c r="U327" s="91">
        <v>2</v>
      </c>
    </row>
    <row r="328" spans="1:21">
      <c r="A328" s="196">
        <f t="shared" si="89"/>
        <v>8</v>
      </c>
      <c r="B328" s="91" t="s">
        <v>478</v>
      </c>
      <c r="C328" s="91" t="s">
        <v>261</v>
      </c>
      <c r="D328" s="130" t="s">
        <v>22</v>
      </c>
      <c r="E328" s="126">
        <v>44341</v>
      </c>
      <c r="F328" s="126">
        <v>44356</v>
      </c>
      <c r="G328" s="155">
        <v>44358</v>
      </c>
      <c r="H328" s="148">
        <f t="shared" si="87"/>
        <v>44462</v>
      </c>
      <c r="I328" s="152">
        <v>44475</v>
      </c>
      <c r="J328" s="149">
        <f t="shared" si="88"/>
        <v>44483</v>
      </c>
      <c r="K328" s="91" t="s">
        <v>65</v>
      </c>
      <c r="L328" s="111">
        <f t="shared" si="85"/>
        <v>44504</v>
      </c>
      <c r="M328" s="225" t="s">
        <v>116</v>
      </c>
      <c r="N328" s="189">
        <f t="shared" si="86"/>
        <v>44779</v>
      </c>
      <c r="O328" s="215"/>
      <c r="P328" s="91" t="s">
        <v>92</v>
      </c>
      <c r="Q328" s="108">
        <v>44459</v>
      </c>
      <c r="R328" s="91"/>
      <c r="S328" s="106" t="s">
        <v>374</v>
      </c>
      <c r="T328" s="91">
        <f t="shared" si="90"/>
        <v>1</v>
      </c>
      <c r="U328" s="91">
        <v>2</v>
      </c>
    </row>
    <row r="329" spans="1:21">
      <c r="A329" s="196">
        <f t="shared" si="89"/>
        <v>9</v>
      </c>
      <c r="B329" s="91" t="s">
        <v>479</v>
      </c>
      <c r="C329" s="91" t="s">
        <v>261</v>
      </c>
      <c r="D329" s="130" t="s">
        <v>22</v>
      </c>
      <c r="E329" s="126">
        <v>44347</v>
      </c>
      <c r="F329" s="126">
        <v>44358</v>
      </c>
      <c r="G329" s="155">
        <v>44363</v>
      </c>
      <c r="H329" s="148">
        <f t="shared" si="87"/>
        <v>44462</v>
      </c>
      <c r="I329" s="152">
        <v>44475</v>
      </c>
      <c r="J329" s="149">
        <f t="shared" si="88"/>
        <v>44483</v>
      </c>
      <c r="K329" s="91" t="s">
        <v>65</v>
      </c>
      <c r="L329" s="111">
        <f t="shared" si="85"/>
        <v>44504</v>
      </c>
      <c r="M329" s="225" t="s">
        <v>116</v>
      </c>
      <c r="N329" s="189">
        <f t="shared" si="86"/>
        <v>44779</v>
      </c>
      <c r="O329" s="215"/>
      <c r="P329" s="91" t="s">
        <v>441</v>
      </c>
      <c r="Q329" s="91"/>
      <c r="R329" s="91"/>
      <c r="S329" s="106" t="s">
        <v>69</v>
      </c>
      <c r="T329" s="91">
        <f t="shared" si="90"/>
        <v>1</v>
      </c>
      <c r="U329" s="91">
        <v>2</v>
      </c>
    </row>
    <row r="330" spans="1:21">
      <c r="A330" s="227">
        <f t="shared" ref="A330:A366" si="91">ROW(1:1)</f>
        <v>1</v>
      </c>
      <c r="B330" s="91" t="s">
        <v>480</v>
      </c>
      <c r="C330" s="91" t="s">
        <v>261</v>
      </c>
      <c r="D330" s="130" t="s">
        <v>26</v>
      </c>
      <c r="E330" s="126">
        <v>44446</v>
      </c>
      <c r="F330" s="126">
        <v>44508</v>
      </c>
      <c r="G330" s="126">
        <v>44509</v>
      </c>
      <c r="H330" s="148">
        <v>44551</v>
      </c>
      <c r="I330" s="152">
        <v>44580</v>
      </c>
      <c r="J330" s="149">
        <f t="shared" si="88"/>
        <v>44588</v>
      </c>
      <c r="K330" s="91" t="s">
        <v>65</v>
      </c>
      <c r="L330" s="111">
        <f t="shared" si="85"/>
        <v>44609</v>
      </c>
      <c r="M330" s="225"/>
      <c r="N330" s="189">
        <f t="shared" si="86"/>
        <v>44884</v>
      </c>
      <c r="O330" s="215"/>
      <c r="P330" s="91" t="s">
        <v>92</v>
      </c>
      <c r="Q330" s="108">
        <v>44011</v>
      </c>
      <c r="R330" s="91"/>
      <c r="S330" s="106" t="s">
        <v>69</v>
      </c>
      <c r="T330" s="91">
        <f t="shared" si="90"/>
        <v>1</v>
      </c>
      <c r="U330" s="91">
        <v>1</v>
      </c>
    </row>
    <row r="331" spans="1:21">
      <c r="A331" s="227">
        <f t="shared" si="91"/>
        <v>2</v>
      </c>
      <c r="B331" s="91" t="s">
        <v>481</v>
      </c>
      <c r="C331" s="91" t="s">
        <v>261</v>
      </c>
      <c r="D331" s="130" t="s">
        <v>22</v>
      </c>
      <c r="E331" s="126">
        <v>44446</v>
      </c>
      <c r="F331" s="126">
        <v>44508</v>
      </c>
      <c r="G331" s="126">
        <v>44509</v>
      </c>
      <c r="H331" s="148">
        <v>44551</v>
      </c>
      <c r="I331" s="152">
        <v>44580</v>
      </c>
      <c r="J331" s="149">
        <f t="shared" si="88"/>
        <v>44588</v>
      </c>
      <c r="K331" s="91" t="s">
        <v>65</v>
      </c>
      <c r="L331" s="111">
        <f t="shared" si="85"/>
        <v>44609</v>
      </c>
      <c r="M331" s="225"/>
      <c r="N331" s="189">
        <f t="shared" si="86"/>
        <v>44884</v>
      </c>
      <c r="O331" s="215"/>
      <c r="P331" s="91" t="s">
        <v>87</v>
      </c>
      <c r="Q331" s="126">
        <v>44166</v>
      </c>
      <c r="R331" s="91" t="s">
        <v>68</v>
      </c>
      <c r="S331" s="106" t="s">
        <v>69</v>
      </c>
      <c r="T331" s="91">
        <f t="shared" si="90"/>
        <v>1</v>
      </c>
      <c r="U331" s="91">
        <v>1</v>
      </c>
    </row>
    <row r="332" spans="1:21">
      <c r="A332" s="227">
        <f t="shared" si="91"/>
        <v>3</v>
      </c>
      <c r="B332" s="91" t="s">
        <v>482</v>
      </c>
      <c r="C332" s="91" t="s">
        <v>261</v>
      </c>
      <c r="D332" s="130" t="s">
        <v>22</v>
      </c>
      <c r="E332" s="126">
        <v>44446</v>
      </c>
      <c r="F332" s="126">
        <v>44508</v>
      </c>
      <c r="G332" s="126">
        <v>44509</v>
      </c>
      <c r="H332" s="148">
        <v>44557</v>
      </c>
      <c r="I332" s="152">
        <v>44580</v>
      </c>
      <c r="J332" s="149">
        <f t="shared" si="88"/>
        <v>44588</v>
      </c>
      <c r="K332" s="91" t="s">
        <v>65</v>
      </c>
      <c r="L332" s="111">
        <f t="shared" si="85"/>
        <v>44609</v>
      </c>
      <c r="M332" s="225"/>
      <c r="N332" s="189">
        <f t="shared" si="86"/>
        <v>44884</v>
      </c>
      <c r="O332" s="215"/>
      <c r="P332" s="91" t="s">
        <v>92</v>
      </c>
      <c r="Q332" s="126">
        <v>43099</v>
      </c>
      <c r="R332" s="91"/>
      <c r="S332" s="106" t="s">
        <v>69</v>
      </c>
      <c r="T332" s="91">
        <f t="shared" si="90"/>
        <v>1</v>
      </c>
      <c r="U332" s="91">
        <v>1</v>
      </c>
    </row>
    <row r="333" spans="1:21">
      <c r="A333" s="227">
        <f t="shared" si="91"/>
        <v>4</v>
      </c>
      <c r="B333" s="91" t="s">
        <v>483</v>
      </c>
      <c r="C333" s="91" t="s">
        <v>94</v>
      </c>
      <c r="D333" s="130" t="s">
        <v>25</v>
      </c>
      <c r="E333" s="126">
        <v>44448</v>
      </c>
      <c r="F333" s="126">
        <v>44510</v>
      </c>
      <c r="G333" s="155">
        <v>44512</v>
      </c>
      <c r="H333" s="148">
        <v>44553</v>
      </c>
      <c r="I333" s="152">
        <v>44587</v>
      </c>
      <c r="J333" s="149">
        <f t="shared" si="88"/>
        <v>44595</v>
      </c>
      <c r="K333" s="91" t="s">
        <v>65</v>
      </c>
      <c r="L333" s="111">
        <f t="shared" si="85"/>
        <v>44616</v>
      </c>
      <c r="M333" s="225"/>
      <c r="N333" s="189">
        <f t="shared" si="86"/>
        <v>44891</v>
      </c>
      <c r="O333" s="215"/>
      <c r="P333" s="177" t="s">
        <v>95</v>
      </c>
      <c r="Q333" s="126">
        <v>44075</v>
      </c>
      <c r="R333" s="91" t="s">
        <v>68</v>
      </c>
      <c r="S333" s="106" t="s">
        <v>69</v>
      </c>
      <c r="T333" s="91">
        <f t="shared" si="90"/>
        <v>1</v>
      </c>
      <c r="U333" s="91">
        <v>1</v>
      </c>
    </row>
    <row r="334" spans="1:21">
      <c r="A334" s="227">
        <f t="shared" si="91"/>
        <v>5</v>
      </c>
      <c r="B334" s="91" t="s">
        <v>484</v>
      </c>
      <c r="C334" s="91" t="s">
        <v>94</v>
      </c>
      <c r="D334" s="130" t="s">
        <v>24</v>
      </c>
      <c r="E334" s="126">
        <v>44448</v>
      </c>
      <c r="F334" s="126">
        <v>44510</v>
      </c>
      <c r="G334" s="155">
        <v>44512</v>
      </c>
      <c r="H334" s="148">
        <v>44553</v>
      </c>
      <c r="I334" s="152">
        <v>44587</v>
      </c>
      <c r="J334" s="149">
        <f t="shared" si="88"/>
        <v>44595</v>
      </c>
      <c r="K334" s="91" t="s">
        <v>65</v>
      </c>
      <c r="L334" s="111">
        <f t="shared" si="85"/>
        <v>44616</v>
      </c>
      <c r="M334" s="225"/>
      <c r="N334" s="189">
        <f t="shared" si="86"/>
        <v>44891</v>
      </c>
      <c r="O334" s="218" t="s">
        <v>485</v>
      </c>
      <c r="P334" s="165" t="s">
        <v>87</v>
      </c>
      <c r="Q334" s="126">
        <v>44309</v>
      </c>
      <c r="R334" s="91" t="s">
        <v>412</v>
      </c>
      <c r="S334" s="106" t="s">
        <v>69</v>
      </c>
      <c r="T334" s="91">
        <f t="shared" si="90"/>
        <v>1</v>
      </c>
      <c r="U334" s="91">
        <v>1</v>
      </c>
    </row>
    <row r="335" spans="1:21">
      <c r="A335" s="227">
        <f t="shared" si="91"/>
        <v>6</v>
      </c>
      <c r="B335" s="91" t="s">
        <v>486</v>
      </c>
      <c r="C335" s="105" t="s">
        <v>81</v>
      </c>
      <c r="D335" s="107" t="s">
        <v>21</v>
      </c>
      <c r="E335" s="126">
        <v>44448</v>
      </c>
      <c r="F335" s="126">
        <v>44525</v>
      </c>
      <c r="G335" s="155">
        <v>44526</v>
      </c>
      <c r="H335" s="148">
        <f t="shared" si="87"/>
        <v>44579</v>
      </c>
      <c r="I335" s="152">
        <v>44592</v>
      </c>
      <c r="J335" s="149">
        <f t="shared" si="88"/>
        <v>44600</v>
      </c>
      <c r="K335" s="91" t="s">
        <v>65</v>
      </c>
      <c r="L335" s="228">
        <f t="shared" si="85"/>
        <v>44621</v>
      </c>
      <c r="M335" s="225"/>
      <c r="N335" s="189">
        <f t="shared" si="86"/>
        <v>44895</v>
      </c>
      <c r="O335" s="215"/>
      <c r="P335" s="177" t="s">
        <v>95</v>
      </c>
      <c r="Q335" s="126">
        <v>44075</v>
      </c>
      <c r="R335" s="91" t="s">
        <v>68</v>
      </c>
      <c r="S335" s="106" t="s">
        <v>374</v>
      </c>
      <c r="T335" s="91">
        <f t="shared" si="90"/>
        <v>1</v>
      </c>
      <c r="U335" s="91">
        <v>1</v>
      </c>
    </row>
    <row r="336" spans="1:21">
      <c r="A336" s="227">
        <f t="shared" si="91"/>
        <v>7</v>
      </c>
      <c r="B336" s="91" t="s">
        <v>487</v>
      </c>
      <c r="C336" s="105" t="s">
        <v>81</v>
      </c>
      <c r="D336" s="107" t="s">
        <v>21</v>
      </c>
      <c r="E336" s="126">
        <v>44448</v>
      </c>
      <c r="F336" s="126">
        <v>44525</v>
      </c>
      <c r="G336" s="155">
        <v>44526</v>
      </c>
      <c r="H336" s="148">
        <f t="shared" si="87"/>
        <v>44579</v>
      </c>
      <c r="I336" s="152">
        <v>44592</v>
      </c>
      <c r="J336" s="149">
        <f t="shared" si="88"/>
        <v>44600</v>
      </c>
      <c r="K336" s="91" t="s">
        <v>65</v>
      </c>
      <c r="L336" s="228">
        <f t="shared" si="85"/>
        <v>44621</v>
      </c>
      <c r="M336" s="225"/>
      <c r="N336" s="189">
        <f t="shared" si="86"/>
        <v>44895</v>
      </c>
      <c r="O336" s="215"/>
      <c r="P336" s="224" t="s">
        <v>87</v>
      </c>
      <c r="Q336" s="91"/>
      <c r="R336" s="91"/>
      <c r="S336" s="106" t="s">
        <v>69</v>
      </c>
      <c r="T336" s="91">
        <f t="shared" si="90"/>
        <v>1</v>
      </c>
      <c r="U336" s="91">
        <v>1</v>
      </c>
    </row>
    <row r="337" spans="1:21">
      <c r="A337" s="227">
        <f t="shared" si="91"/>
        <v>8</v>
      </c>
      <c r="B337" s="91" t="s">
        <v>488</v>
      </c>
      <c r="C337" s="91" t="s">
        <v>114</v>
      </c>
      <c r="D337" s="130" t="s">
        <v>39</v>
      </c>
      <c r="E337" s="126">
        <v>44508</v>
      </c>
      <c r="F337" s="126">
        <v>44551</v>
      </c>
      <c r="G337" s="155">
        <v>44553</v>
      </c>
      <c r="H337" s="148">
        <v>44600</v>
      </c>
      <c r="I337" s="229">
        <v>44617</v>
      </c>
      <c r="J337" s="127">
        <f t="shared" si="88"/>
        <v>44625</v>
      </c>
      <c r="K337" s="91" t="s">
        <v>65</v>
      </c>
      <c r="L337" s="228">
        <f t="shared" si="85"/>
        <v>44646</v>
      </c>
      <c r="M337" s="225"/>
      <c r="N337" s="189">
        <f t="shared" si="86"/>
        <v>44920</v>
      </c>
      <c r="O337" s="215"/>
      <c r="P337" s="177" t="s">
        <v>95</v>
      </c>
      <c r="Q337" s="126">
        <v>44440</v>
      </c>
      <c r="R337" s="91" t="s">
        <v>68</v>
      </c>
      <c r="S337" s="106" t="s">
        <v>69</v>
      </c>
      <c r="T337" s="91">
        <f t="shared" si="90"/>
        <v>1</v>
      </c>
      <c r="U337" s="91">
        <v>1</v>
      </c>
    </row>
    <row r="338" spans="1:21">
      <c r="A338" s="227">
        <f t="shared" si="91"/>
        <v>9</v>
      </c>
      <c r="B338" s="91" t="s">
        <v>489</v>
      </c>
      <c r="C338" s="105" t="s">
        <v>81</v>
      </c>
      <c r="D338" s="107" t="s">
        <v>21</v>
      </c>
      <c r="E338" s="126">
        <v>44508</v>
      </c>
      <c r="F338" s="126">
        <v>44550</v>
      </c>
      <c r="G338" s="155">
        <v>44552</v>
      </c>
      <c r="H338" s="148">
        <v>44603</v>
      </c>
      <c r="I338" s="229">
        <v>44620</v>
      </c>
      <c r="J338" s="127">
        <f t="shared" si="88"/>
        <v>44628</v>
      </c>
      <c r="K338" s="91" t="s">
        <v>65</v>
      </c>
      <c r="L338" s="228">
        <f t="shared" si="85"/>
        <v>44649</v>
      </c>
      <c r="M338" s="225"/>
      <c r="N338" s="189">
        <f t="shared" si="86"/>
        <v>44923</v>
      </c>
      <c r="O338" s="215"/>
      <c r="P338" s="91" t="s">
        <v>92</v>
      </c>
      <c r="Q338" s="126">
        <v>43283</v>
      </c>
      <c r="R338" s="91"/>
      <c r="S338" s="106" t="s">
        <v>69</v>
      </c>
      <c r="T338" s="91">
        <f t="shared" si="90"/>
        <v>1</v>
      </c>
      <c r="U338" s="91">
        <v>1</v>
      </c>
    </row>
    <row r="339" spans="1:21">
      <c r="A339" s="227">
        <f t="shared" si="91"/>
        <v>10</v>
      </c>
      <c r="B339" s="91" t="s">
        <v>490</v>
      </c>
      <c r="C339" s="105" t="s">
        <v>81</v>
      </c>
      <c r="D339" s="107" t="s">
        <v>21</v>
      </c>
      <c r="E339" s="126">
        <v>44508</v>
      </c>
      <c r="F339" s="126">
        <v>44550</v>
      </c>
      <c r="G339" s="155">
        <v>44552</v>
      </c>
      <c r="H339" s="148">
        <v>44603</v>
      </c>
      <c r="I339" s="229">
        <v>44620</v>
      </c>
      <c r="J339" s="127">
        <f t="shared" si="88"/>
        <v>44628</v>
      </c>
      <c r="K339" s="91" t="s">
        <v>65</v>
      </c>
      <c r="L339" s="228">
        <f t="shared" si="85"/>
        <v>44649</v>
      </c>
      <c r="M339" s="225"/>
      <c r="N339" s="189">
        <f t="shared" si="86"/>
        <v>44923</v>
      </c>
      <c r="O339" s="215"/>
      <c r="P339" s="91" t="s">
        <v>92</v>
      </c>
      <c r="Q339" s="126">
        <v>44014</v>
      </c>
      <c r="R339" s="91"/>
      <c r="S339" s="106" t="s">
        <v>69</v>
      </c>
      <c r="T339" s="91">
        <f t="shared" si="90"/>
        <v>1</v>
      </c>
      <c r="U339" s="91">
        <v>1</v>
      </c>
    </row>
    <row r="340" spans="1:21">
      <c r="A340" s="227">
        <f t="shared" si="91"/>
        <v>11</v>
      </c>
      <c r="B340" s="91" t="s">
        <v>491</v>
      </c>
      <c r="C340" s="91" t="s">
        <v>393</v>
      </c>
      <c r="D340" s="130" t="s">
        <v>39</v>
      </c>
      <c r="E340" s="108">
        <v>44515</v>
      </c>
      <c r="F340" s="126">
        <v>44544</v>
      </c>
      <c r="G340" s="155">
        <v>44546</v>
      </c>
      <c r="H340" s="148">
        <v>44607</v>
      </c>
      <c r="I340" s="229">
        <v>44621</v>
      </c>
      <c r="J340" s="127">
        <f t="shared" si="88"/>
        <v>44629</v>
      </c>
      <c r="K340" s="91" t="s">
        <v>65</v>
      </c>
      <c r="L340" s="228">
        <f t="shared" si="85"/>
        <v>44650</v>
      </c>
      <c r="M340" s="225"/>
      <c r="N340" s="189">
        <f t="shared" si="86"/>
        <v>44927</v>
      </c>
      <c r="O340" s="215"/>
      <c r="P340" s="91" t="s">
        <v>92</v>
      </c>
      <c r="Q340" s="126">
        <v>43407</v>
      </c>
      <c r="R340" s="91"/>
      <c r="S340" s="106" t="s">
        <v>69</v>
      </c>
      <c r="T340" s="91">
        <f t="shared" si="90"/>
        <v>1</v>
      </c>
      <c r="U340" s="91">
        <v>1</v>
      </c>
    </row>
    <row r="341" spans="1:21">
      <c r="A341" s="227">
        <f t="shared" si="91"/>
        <v>12</v>
      </c>
      <c r="B341" s="91" t="s">
        <v>492</v>
      </c>
      <c r="C341" s="91" t="s">
        <v>393</v>
      </c>
      <c r="D341" s="130" t="s">
        <v>39</v>
      </c>
      <c r="E341" s="108">
        <v>44515</v>
      </c>
      <c r="F341" s="126">
        <v>44544</v>
      </c>
      <c r="G341" s="155">
        <v>44546</v>
      </c>
      <c r="H341" s="148">
        <v>44607</v>
      </c>
      <c r="I341" s="229">
        <v>44621</v>
      </c>
      <c r="J341" s="127">
        <f t="shared" si="88"/>
        <v>44629</v>
      </c>
      <c r="K341" s="91" t="s">
        <v>65</v>
      </c>
      <c r="L341" s="228">
        <f t="shared" si="85"/>
        <v>44650</v>
      </c>
      <c r="M341" s="225"/>
      <c r="N341" s="189">
        <f t="shared" si="86"/>
        <v>44927</v>
      </c>
      <c r="O341" s="215"/>
      <c r="P341" s="177" t="s">
        <v>95</v>
      </c>
      <c r="Q341" s="126">
        <v>42979</v>
      </c>
      <c r="R341" s="91" t="s">
        <v>68</v>
      </c>
      <c r="S341" s="106" t="s">
        <v>69</v>
      </c>
      <c r="T341" s="91">
        <f t="shared" si="90"/>
        <v>1</v>
      </c>
      <c r="U341" s="91">
        <v>1</v>
      </c>
    </row>
    <row r="342" spans="1:21">
      <c r="A342" s="227">
        <f t="shared" si="91"/>
        <v>13</v>
      </c>
      <c r="B342" s="91" t="s">
        <v>493</v>
      </c>
      <c r="C342" s="91" t="s">
        <v>122</v>
      </c>
      <c r="D342" s="130" t="s">
        <v>38</v>
      </c>
      <c r="E342" s="126">
        <v>43850</v>
      </c>
      <c r="F342" s="126">
        <v>44546</v>
      </c>
      <c r="G342" s="155">
        <v>44547</v>
      </c>
      <c r="H342" s="148">
        <f t="shared" si="87"/>
        <v>44616</v>
      </c>
      <c r="I342" s="229">
        <v>44629</v>
      </c>
      <c r="J342" s="127">
        <f t="shared" si="88"/>
        <v>44637</v>
      </c>
      <c r="K342" s="91" t="s">
        <v>65</v>
      </c>
      <c r="L342" s="228">
        <f t="shared" si="85"/>
        <v>44658</v>
      </c>
      <c r="M342" s="225"/>
      <c r="N342" s="189">
        <f t="shared" si="86"/>
        <v>44935</v>
      </c>
      <c r="O342" s="215"/>
      <c r="P342" s="177" t="s">
        <v>334</v>
      </c>
      <c r="Q342" s="126">
        <v>44075</v>
      </c>
      <c r="R342" s="91" t="s">
        <v>68</v>
      </c>
      <c r="S342" s="106" t="s">
        <v>374</v>
      </c>
      <c r="T342" s="91">
        <f t="shared" si="90"/>
        <v>1</v>
      </c>
      <c r="U342" s="91">
        <v>1</v>
      </c>
    </row>
    <row r="343" spans="1:21">
      <c r="A343" s="227">
        <f t="shared" si="91"/>
        <v>14</v>
      </c>
      <c r="B343" s="91" t="s">
        <v>494</v>
      </c>
      <c r="C343" s="91" t="s">
        <v>122</v>
      </c>
      <c r="D343" s="130" t="s">
        <v>38</v>
      </c>
      <c r="E343" s="126">
        <v>43879</v>
      </c>
      <c r="F343" s="126">
        <v>44546</v>
      </c>
      <c r="G343" s="155">
        <v>44547</v>
      </c>
      <c r="H343" s="148">
        <f t="shared" si="87"/>
        <v>44616</v>
      </c>
      <c r="I343" s="229">
        <v>44629</v>
      </c>
      <c r="J343" s="127">
        <f t="shared" si="88"/>
        <v>44637</v>
      </c>
      <c r="K343" s="91" t="s">
        <v>65</v>
      </c>
      <c r="L343" s="228">
        <f t="shared" si="85"/>
        <v>44658</v>
      </c>
      <c r="M343" s="225"/>
      <c r="N343" s="189">
        <f t="shared" si="86"/>
        <v>44935</v>
      </c>
      <c r="O343" s="215"/>
      <c r="P343" s="165" t="s">
        <v>87</v>
      </c>
      <c r="Q343" s="126">
        <v>44305</v>
      </c>
      <c r="R343" s="91" t="s">
        <v>351</v>
      </c>
      <c r="S343" s="106" t="s">
        <v>374</v>
      </c>
      <c r="T343" s="91">
        <f t="shared" si="90"/>
        <v>1</v>
      </c>
      <c r="U343" s="91">
        <v>1</v>
      </c>
    </row>
    <row r="344" spans="1:21">
      <c r="A344" s="227">
        <f t="shared" si="91"/>
        <v>15</v>
      </c>
      <c r="B344" s="91" t="s">
        <v>495</v>
      </c>
      <c r="C344" s="91" t="s">
        <v>64</v>
      </c>
      <c r="D344" s="130" t="s">
        <v>40</v>
      </c>
      <c r="E344" s="126">
        <v>44510</v>
      </c>
      <c r="F344" s="126">
        <v>44559</v>
      </c>
      <c r="G344" s="155">
        <f t="shared" si="83"/>
        <v>44573</v>
      </c>
      <c r="H344" s="230">
        <f t="shared" si="87"/>
        <v>44622</v>
      </c>
      <c r="I344" s="229">
        <v>44635</v>
      </c>
      <c r="J344" s="127">
        <f t="shared" si="88"/>
        <v>44643</v>
      </c>
      <c r="K344" s="91" t="s">
        <v>65</v>
      </c>
      <c r="L344" s="228">
        <f t="shared" si="85"/>
        <v>44664</v>
      </c>
      <c r="M344" s="225"/>
      <c r="N344" s="189">
        <f t="shared" si="86"/>
        <v>44941</v>
      </c>
      <c r="O344" s="215"/>
      <c r="P344" s="177" t="s">
        <v>67</v>
      </c>
      <c r="Q344" s="126">
        <v>43709</v>
      </c>
      <c r="R344" s="91" t="s">
        <v>68</v>
      </c>
      <c r="S344" s="106" t="s">
        <v>69</v>
      </c>
      <c r="T344" s="91">
        <f t="shared" si="90"/>
        <v>1</v>
      </c>
      <c r="U344" s="91">
        <v>1</v>
      </c>
    </row>
    <row r="345" spans="1:21">
      <c r="A345" s="227">
        <f t="shared" si="91"/>
        <v>16</v>
      </c>
      <c r="B345" s="91" t="s">
        <v>496</v>
      </c>
      <c r="C345" s="91" t="s">
        <v>261</v>
      </c>
      <c r="D345" s="130" t="s">
        <v>26</v>
      </c>
      <c r="E345" s="126">
        <v>44522</v>
      </c>
      <c r="F345" s="108">
        <v>44550</v>
      </c>
      <c r="G345" s="155">
        <v>44551</v>
      </c>
      <c r="H345" s="230">
        <f t="shared" si="87"/>
        <v>44637</v>
      </c>
      <c r="I345" s="229">
        <v>44650</v>
      </c>
      <c r="J345" s="127">
        <f t="shared" si="88"/>
        <v>44658</v>
      </c>
      <c r="K345" s="91" t="s">
        <v>65</v>
      </c>
      <c r="L345" s="228">
        <f t="shared" si="85"/>
        <v>44679</v>
      </c>
      <c r="M345" s="225"/>
      <c r="N345" s="189">
        <f t="shared" si="86"/>
        <v>44956</v>
      </c>
      <c r="O345" s="215"/>
      <c r="P345" s="177" t="s">
        <v>95</v>
      </c>
      <c r="Q345" s="126">
        <v>44440</v>
      </c>
      <c r="R345" s="91" t="s">
        <v>68</v>
      </c>
      <c r="S345" s="106" t="s">
        <v>69</v>
      </c>
      <c r="T345" s="91">
        <f t="shared" si="90"/>
        <v>1</v>
      </c>
      <c r="U345" s="91">
        <v>1</v>
      </c>
    </row>
    <row r="346" spans="1:21">
      <c r="A346" s="227">
        <f t="shared" si="91"/>
        <v>17</v>
      </c>
      <c r="B346" s="115" t="s">
        <v>497</v>
      </c>
      <c r="C346" s="115" t="s">
        <v>261</v>
      </c>
      <c r="D346" s="116" t="s">
        <v>22</v>
      </c>
      <c r="E346" s="117">
        <v>44522</v>
      </c>
      <c r="F346" s="117">
        <v>44550</v>
      </c>
      <c r="G346" s="122">
        <v>44551</v>
      </c>
      <c r="H346" s="125">
        <f t="shared" si="87"/>
        <v>44637</v>
      </c>
      <c r="I346" s="231">
        <v>44650</v>
      </c>
      <c r="J346" s="125">
        <f t="shared" si="88"/>
        <v>44658</v>
      </c>
      <c r="K346" s="115" t="s">
        <v>102</v>
      </c>
      <c r="L346" s="232">
        <f t="shared" si="85"/>
        <v>44679</v>
      </c>
      <c r="M346" s="233"/>
      <c r="N346" s="191">
        <f>EDATE(I346,12)</f>
        <v>45015</v>
      </c>
      <c r="O346" s="219"/>
      <c r="P346" s="115" t="s">
        <v>227</v>
      </c>
      <c r="Q346" s="115"/>
      <c r="R346" s="115"/>
      <c r="S346" s="124" t="s">
        <v>69</v>
      </c>
      <c r="T346" s="91">
        <f t="shared" si="90"/>
        <v>1</v>
      </c>
      <c r="U346" s="91">
        <v>1</v>
      </c>
    </row>
    <row r="347" spans="1:21">
      <c r="A347" s="227">
        <f t="shared" si="91"/>
        <v>18</v>
      </c>
      <c r="B347" s="91" t="s">
        <v>498</v>
      </c>
      <c r="C347" s="91" t="s">
        <v>393</v>
      </c>
      <c r="D347" s="130" t="s">
        <v>39</v>
      </c>
      <c r="E347" s="126">
        <v>44560</v>
      </c>
      <c r="F347" s="126">
        <v>44580</v>
      </c>
      <c r="G347" s="155">
        <v>44582</v>
      </c>
      <c r="H347" s="230">
        <f t="shared" si="87"/>
        <v>44643</v>
      </c>
      <c r="I347" s="229">
        <v>44656</v>
      </c>
      <c r="J347" s="127">
        <f t="shared" si="88"/>
        <v>44664</v>
      </c>
      <c r="K347" s="91" t="s">
        <v>65</v>
      </c>
      <c r="L347" s="228">
        <f t="shared" si="85"/>
        <v>44685</v>
      </c>
      <c r="M347" s="225"/>
      <c r="N347" s="189">
        <f t="shared" ref="N347:N348" si="92">EDATE(I347,10)</f>
        <v>44962</v>
      </c>
      <c r="O347" s="215"/>
      <c r="P347" s="165" t="s">
        <v>87</v>
      </c>
      <c r="Q347" s="126">
        <v>44531</v>
      </c>
      <c r="R347" s="91" t="s">
        <v>68</v>
      </c>
      <c r="S347" s="106" t="s">
        <v>69</v>
      </c>
      <c r="T347" s="91">
        <f t="shared" si="90"/>
        <v>1</v>
      </c>
      <c r="U347" s="91">
        <v>1</v>
      </c>
    </row>
    <row r="348" spans="1:21">
      <c r="A348" s="227">
        <f t="shared" si="91"/>
        <v>19</v>
      </c>
      <c r="B348" s="91" t="s">
        <v>499</v>
      </c>
      <c r="C348" s="91" t="s">
        <v>393</v>
      </c>
      <c r="D348" s="130" t="s">
        <v>39</v>
      </c>
      <c r="E348" s="126">
        <v>44560</v>
      </c>
      <c r="F348" s="126">
        <v>44580</v>
      </c>
      <c r="G348" s="155">
        <v>44582</v>
      </c>
      <c r="H348" s="230">
        <f t="shared" si="87"/>
        <v>44643</v>
      </c>
      <c r="I348" s="229">
        <v>44656</v>
      </c>
      <c r="J348" s="127">
        <f t="shared" si="88"/>
        <v>44664</v>
      </c>
      <c r="K348" s="91" t="s">
        <v>65</v>
      </c>
      <c r="L348" s="228">
        <f t="shared" si="85"/>
        <v>44685</v>
      </c>
      <c r="M348" s="225"/>
      <c r="N348" s="189">
        <f t="shared" si="92"/>
        <v>44962</v>
      </c>
      <c r="O348" s="215"/>
      <c r="P348" s="165" t="s">
        <v>87</v>
      </c>
      <c r="Q348" s="126">
        <v>44166</v>
      </c>
      <c r="R348" s="91" t="s">
        <v>68</v>
      </c>
      <c r="S348" s="106" t="s">
        <v>69</v>
      </c>
      <c r="T348" s="91">
        <f t="shared" si="90"/>
        <v>1</v>
      </c>
      <c r="U348" s="91">
        <v>1</v>
      </c>
    </row>
    <row r="349" spans="1:21">
      <c r="A349" s="227">
        <f t="shared" si="91"/>
        <v>20</v>
      </c>
      <c r="B349" s="115" t="s">
        <v>500</v>
      </c>
      <c r="C349" s="115" t="s">
        <v>94</v>
      </c>
      <c r="D349" s="116" t="s">
        <v>25</v>
      </c>
      <c r="E349" s="117">
        <v>44531</v>
      </c>
      <c r="F349" s="117">
        <v>44552</v>
      </c>
      <c r="G349" s="122">
        <v>44554</v>
      </c>
      <c r="H349" s="125">
        <f t="shared" si="87"/>
        <v>44644</v>
      </c>
      <c r="I349" s="231">
        <v>44657</v>
      </c>
      <c r="J349" s="125">
        <f t="shared" si="88"/>
        <v>44665</v>
      </c>
      <c r="K349" s="115" t="s">
        <v>102</v>
      </c>
      <c r="L349" s="232">
        <f t="shared" si="85"/>
        <v>44686</v>
      </c>
      <c r="M349" s="233"/>
      <c r="N349" s="191">
        <f>EDATE(I349,12)</f>
        <v>45022</v>
      </c>
      <c r="O349" s="219"/>
      <c r="P349" s="115" t="s">
        <v>414</v>
      </c>
      <c r="Q349" s="115"/>
      <c r="R349" s="115"/>
      <c r="S349" s="124" t="s">
        <v>69</v>
      </c>
      <c r="T349" s="91">
        <f t="shared" si="90"/>
        <v>1</v>
      </c>
      <c r="U349" s="91">
        <v>1</v>
      </c>
    </row>
    <row r="350" spans="1:21" s="234" customFormat="1">
      <c r="A350" s="227">
        <f t="shared" si="91"/>
        <v>21</v>
      </c>
      <c r="B350" s="91" t="s">
        <v>501</v>
      </c>
      <c r="C350" s="105" t="s">
        <v>94</v>
      </c>
      <c r="D350" s="107" t="s">
        <v>25</v>
      </c>
      <c r="E350" s="108">
        <v>44531</v>
      </c>
      <c r="F350" s="108">
        <v>44552</v>
      </c>
      <c r="G350" s="155">
        <v>44554</v>
      </c>
      <c r="H350" s="230">
        <f t="shared" si="87"/>
        <v>44644</v>
      </c>
      <c r="I350" s="229">
        <v>44657</v>
      </c>
      <c r="J350" s="127">
        <f t="shared" si="88"/>
        <v>44665</v>
      </c>
      <c r="K350" s="91" t="s">
        <v>65</v>
      </c>
      <c r="L350" s="228">
        <f t="shared" si="85"/>
        <v>44686</v>
      </c>
      <c r="M350" s="225"/>
      <c r="N350" s="189">
        <f t="shared" ref="N350:N352" si="93">EDATE(I350,10)</f>
        <v>44963</v>
      </c>
      <c r="O350" s="215"/>
      <c r="P350" s="177" t="s">
        <v>95</v>
      </c>
      <c r="Q350" s="126">
        <v>44009</v>
      </c>
      <c r="R350" s="91" t="s">
        <v>68</v>
      </c>
      <c r="S350" s="106" t="s">
        <v>69</v>
      </c>
      <c r="T350" s="91">
        <f t="shared" si="90"/>
        <v>1</v>
      </c>
      <c r="U350" s="91">
        <v>1</v>
      </c>
    </row>
    <row r="351" spans="1:21">
      <c r="A351" s="227">
        <f t="shared" si="91"/>
        <v>22</v>
      </c>
      <c r="B351" s="91" t="s">
        <v>502</v>
      </c>
      <c r="C351" s="91" t="s">
        <v>261</v>
      </c>
      <c r="D351" s="130" t="s">
        <v>26</v>
      </c>
      <c r="E351" s="126">
        <v>44578</v>
      </c>
      <c r="F351" s="126">
        <v>44592</v>
      </c>
      <c r="G351" s="155">
        <v>44593</v>
      </c>
      <c r="H351" s="230">
        <f t="shared" si="87"/>
        <v>44651</v>
      </c>
      <c r="I351" s="229">
        <v>44664</v>
      </c>
      <c r="J351" s="127">
        <f t="shared" si="88"/>
        <v>44672</v>
      </c>
      <c r="K351" s="91" t="s">
        <v>65</v>
      </c>
      <c r="L351" s="228">
        <f t="shared" si="85"/>
        <v>44693</v>
      </c>
      <c r="M351" s="225"/>
      <c r="N351" s="189">
        <f t="shared" si="93"/>
        <v>44970</v>
      </c>
      <c r="O351" s="215" t="s">
        <v>503</v>
      </c>
      <c r="P351" s="224" t="s">
        <v>87</v>
      </c>
      <c r="Q351" s="126"/>
      <c r="R351" s="91"/>
      <c r="S351" s="106" t="s">
        <v>69</v>
      </c>
      <c r="T351" s="91">
        <f t="shared" si="90"/>
        <v>1</v>
      </c>
      <c r="U351" s="91">
        <v>1</v>
      </c>
    </row>
    <row r="352" spans="1:21">
      <c r="A352" s="227">
        <f t="shared" si="91"/>
        <v>23</v>
      </c>
      <c r="B352" s="91" t="s">
        <v>504</v>
      </c>
      <c r="C352" s="91" t="s">
        <v>261</v>
      </c>
      <c r="D352" s="130" t="s">
        <v>26</v>
      </c>
      <c r="E352" s="126">
        <v>44578</v>
      </c>
      <c r="F352" s="126">
        <v>44592</v>
      </c>
      <c r="G352" s="155">
        <v>44593</v>
      </c>
      <c r="H352" s="230">
        <f t="shared" si="87"/>
        <v>44651</v>
      </c>
      <c r="I352" s="229">
        <v>44664</v>
      </c>
      <c r="J352" s="127">
        <f t="shared" si="88"/>
        <v>44672</v>
      </c>
      <c r="K352" s="91" t="s">
        <v>65</v>
      </c>
      <c r="L352" s="228">
        <f t="shared" si="85"/>
        <v>44693</v>
      </c>
      <c r="M352" s="225"/>
      <c r="N352" s="189">
        <f t="shared" si="93"/>
        <v>44970</v>
      </c>
      <c r="O352" s="215"/>
      <c r="P352" s="235" t="s">
        <v>67</v>
      </c>
      <c r="Q352" s="126"/>
      <c r="R352" s="91"/>
      <c r="S352" s="106" t="s">
        <v>69</v>
      </c>
      <c r="T352" s="91">
        <f t="shared" si="90"/>
        <v>1</v>
      </c>
      <c r="U352" s="91">
        <v>1</v>
      </c>
    </row>
    <row r="353" spans="1:21">
      <c r="A353" s="227">
        <f t="shared" si="91"/>
        <v>24</v>
      </c>
      <c r="B353" s="115" t="s">
        <v>505</v>
      </c>
      <c r="C353" s="115" t="s">
        <v>81</v>
      </c>
      <c r="D353" s="116" t="s">
        <v>21</v>
      </c>
      <c r="E353" s="117">
        <v>44539</v>
      </c>
      <c r="F353" s="117">
        <v>44574</v>
      </c>
      <c r="G353" s="122">
        <v>44576</v>
      </c>
      <c r="H353" s="125">
        <f t="shared" si="87"/>
        <v>44656</v>
      </c>
      <c r="I353" s="231">
        <v>44669</v>
      </c>
      <c r="J353" s="125">
        <f t="shared" si="88"/>
        <v>44677</v>
      </c>
      <c r="K353" s="115" t="s">
        <v>102</v>
      </c>
      <c r="L353" s="232">
        <f t="shared" si="85"/>
        <v>44698</v>
      </c>
      <c r="M353" s="233"/>
      <c r="N353" s="191">
        <f t="shared" ref="N353:N354" si="94">EDATE(I353,12)</f>
        <v>45034</v>
      </c>
      <c r="O353" s="219"/>
      <c r="P353" s="115" t="s">
        <v>414</v>
      </c>
      <c r="Q353" s="117"/>
      <c r="R353" s="115"/>
      <c r="S353" s="124" t="s">
        <v>374</v>
      </c>
      <c r="T353" s="91">
        <f t="shared" si="90"/>
        <v>1</v>
      </c>
      <c r="U353" s="91">
        <v>1</v>
      </c>
    </row>
    <row r="354" spans="1:21">
      <c r="A354" s="227">
        <f t="shared" si="91"/>
        <v>25</v>
      </c>
      <c r="B354" s="115" t="s">
        <v>506</v>
      </c>
      <c r="C354" s="115" t="s">
        <v>94</v>
      </c>
      <c r="D354" s="116" t="s">
        <v>25</v>
      </c>
      <c r="E354" s="117">
        <v>44531</v>
      </c>
      <c r="F354" s="117">
        <v>44552</v>
      </c>
      <c r="G354" s="122">
        <v>44554</v>
      </c>
      <c r="H354" s="125">
        <f t="shared" si="87"/>
        <v>44658</v>
      </c>
      <c r="I354" s="231">
        <v>44671</v>
      </c>
      <c r="J354" s="125">
        <f t="shared" si="88"/>
        <v>44679</v>
      </c>
      <c r="K354" s="115" t="s">
        <v>102</v>
      </c>
      <c r="L354" s="232">
        <f t="shared" si="85"/>
        <v>44700</v>
      </c>
      <c r="M354" s="233"/>
      <c r="N354" s="191">
        <f t="shared" si="94"/>
        <v>45036</v>
      </c>
      <c r="O354" s="219"/>
      <c r="P354" s="115" t="s">
        <v>414</v>
      </c>
      <c r="Q354" s="115"/>
      <c r="R354" s="115"/>
      <c r="S354" s="124" t="s">
        <v>69</v>
      </c>
      <c r="T354" s="91">
        <f t="shared" si="90"/>
        <v>1</v>
      </c>
      <c r="U354" s="91">
        <v>1</v>
      </c>
    </row>
    <row r="355" spans="1:21">
      <c r="A355" s="227">
        <f t="shared" si="91"/>
        <v>26</v>
      </c>
      <c r="B355" s="91" t="s">
        <v>507</v>
      </c>
      <c r="C355" s="91" t="s">
        <v>122</v>
      </c>
      <c r="D355" s="130" t="s">
        <v>30</v>
      </c>
      <c r="E355" s="126">
        <v>44518</v>
      </c>
      <c r="F355" s="126">
        <v>44603</v>
      </c>
      <c r="G355" s="155">
        <v>44606</v>
      </c>
      <c r="H355" s="230">
        <f t="shared" si="87"/>
        <v>44658</v>
      </c>
      <c r="I355" s="229">
        <v>44671</v>
      </c>
      <c r="J355" s="127">
        <f t="shared" si="88"/>
        <v>44679</v>
      </c>
      <c r="K355" s="91" t="s">
        <v>65</v>
      </c>
      <c r="L355" s="228">
        <f t="shared" si="85"/>
        <v>44700</v>
      </c>
      <c r="M355" s="225"/>
      <c r="N355" s="189">
        <f>EDATE(I355,10)</f>
        <v>44977</v>
      </c>
      <c r="O355" s="215"/>
      <c r="P355" s="177" t="s">
        <v>67</v>
      </c>
      <c r="Q355" s="126">
        <v>44075</v>
      </c>
      <c r="R355" s="91" t="s">
        <v>68</v>
      </c>
      <c r="S355" s="106" t="s">
        <v>69</v>
      </c>
      <c r="T355" s="91">
        <f t="shared" si="90"/>
        <v>1</v>
      </c>
      <c r="U355" s="91">
        <v>1</v>
      </c>
    </row>
    <row r="356" spans="1:21">
      <c r="A356" s="227">
        <f t="shared" si="91"/>
        <v>27</v>
      </c>
      <c r="B356" s="91" t="s">
        <v>508</v>
      </c>
      <c r="C356" s="91" t="s">
        <v>122</v>
      </c>
      <c r="D356" s="130" t="s">
        <v>30</v>
      </c>
      <c r="E356" s="126">
        <v>44543</v>
      </c>
      <c r="F356" s="126">
        <v>44603</v>
      </c>
      <c r="G356" s="155">
        <v>44606</v>
      </c>
      <c r="H356" s="230">
        <f t="shared" si="87"/>
        <v>44658</v>
      </c>
      <c r="I356" s="229">
        <v>44671</v>
      </c>
      <c r="J356" s="127">
        <f t="shared" si="88"/>
        <v>44679</v>
      </c>
      <c r="K356" s="91" t="s">
        <v>65</v>
      </c>
      <c r="L356" s="228">
        <f t="shared" ref="L356:L357" si="95">I355+29</f>
        <v>44700</v>
      </c>
      <c r="M356" s="225"/>
      <c r="N356" s="189">
        <f t="shared" ref="N356:N357" si="96">EDATE(I355,10)</f>
        <v>44977</v>
      </c>
      <c r="O356" s="215"/>
      <c r="P356" s="91" t="s">
        <v>92</v>
      </c>
      <c r="Q356" s="126">
        <v>43592</v>
      </c>
      <c r="R356" s="91"/>
      <c r="S356" s="106" t="s">
        <v>69</v>
      </c>
      <c r="T356" s="91">
        <f t="shared" si="90"/>
        <v>1</v>
      </c>
      <c r="U356" s="91">
        <v>1</v>
      </c>
    </row>
    <row r="357" spans="1:21">
      <c r="A357" s="227">
        <f t="shared" si="91"/>
        <v>28</v>
      </c>
      <c r="B357" s="91" t="s">
        <v>509</v>
      </c>
      <c r="C357" s="91" t="s">
        <v>122</v>
      </c>
      <c r="D357" s="130" t="s">
        <v>30</v>
      </c>
      <c r="E357" s="126">
        <v>44579</v>
      </c>
      <c r="F357" s="126">
        <v>44603</v>
      </c>
      <c r="G357" s="155">
        <v>44606</v>
      </c>
      <c r="H357" s="230">
        <f t="shared" si="87"/>
        <v>44658</v>
      </c>
      <c r="I357" s="229">
        <v>44671</v>
      </c>
      <c r="J357" s="127">
        <f t="shared" si="88"/>
        <v>44679</v>
      </c>
      <c r="K357" s="91" t="s">
        <v>65</v>
      </c>
      <c r="L357" s="228">
        <f t="shared" si="95"/>
        <v>44700</v>
      </c>
      <c r="M357" s="225"/>
      <c r="N357" s="189">
        <f t="shared" si="96"/>
        <v>44977</v>
      </c>
      <c r="O357" s="215"/>
      <c r="P357" s="91" t="s">
        <v>441</v>
      </c>
      <c r="Q357" s="126"/>
      <c r="R357" s="91"/>
      <c r="S357" s="106" t="s">
        <v>374</v>
      </c>
      <c r="T357" s="91">
        <f t="shared" si="90"/>
        <v>1</v>
      </c>
      <c r="U357" s="91">
        <v>1</v>
      </c>
    </row>
    <row r="358" spans="1:21">
      <c r="A358" s="227">
        <f t="shared" si="91"/>
        <v>29</v>
      </c>
      <c r="B358" s="91" t="s">
        <v>510</v>
      </c>
      <c r="C358" s="91" t="s">
        <v>64</v>
      </c>
      <c r="D358" s="130" t="s">
        <v>40</v>
      </c>
      <c r="E358" s="126">
        <v>44557</v>
      </c>
      <c r="F358" s="126">
        <v>44607</v>
      </c>
      <c r="G358" s="155">
        <v>44610</v>
      </c>
      <c r="H358" s="230">
        <f t="shared" si="87"/>
        <v>44664</v>
      </c>
      <c r="I358" s="229">
        <v>44677</v>
      </c>
      <c r="J358" s="127">
        <f t="shared" si="88"/>
        <v>44685</v>
      </c>
      <c r="K358" s="91" t="s">
        <v>65</v>
      </c>
      <c r="L358" s="228">
        <f t="shared" ref="L358:L366" si="97">I358+29</f>
        <v>44706</v>
      </c>
      <c r="M358" s="112"/>
      <c r="N358" s="189">
        <f t="shared" ref="N358:N366" si="98">EDATE(I358,10)</f>
        <v>44983</v>
      </c>
      <c r="O358" s="215"/>
      <c r="P358" s="165" t="s">
        <v>87</v>
      </c>
      <c r="Q358" s="126">
        <v>44391</v>
      </c>
      <c r="R358" s="91" t="s">
        <v>351</v>
      </c>
      <c r="S358" s="106" t="s">
        <v>69</v>
      </c>
      <c r="T358" s="91">
        <f t="shared" si="90"/>
        <v>1</v>
      </c>
      <c r="U358" s="91">
        <v>1</v>
      </c>
    </row>
    <row r="359" spans="1:21">
      <c r="A359" s="227">
        <f t="shared" si="91"/>
        <v>30</v>
      </c>
      <c r="B359" s="91" t="s">
        <v>511</v>
      </c>
      <c r="C359" s="91" t="s">
        <v>64</v>
      </c>
      <c r="D359" s="130" t="s">
        <v>40</v>
      </c>
      <c r="E359" s="113">
        <v>44557</v>
      </c>
      <c r="F359" s="126">
        <v>44607</v>
      </c>
      <c r="G359" s="155">
        <v>44610</v>
      </c>
      <c r="H359" s="230">
        <f t="shared" si="87"/>
        <v>44664</v>
      </c>
      <c r="I359" s="229">
        <v>44677</v>
      </c>
      <c r="J359" s="127">
        <f t="shared" si="88"/>
        <v>44685</v>
      </c>
      <c r="K359" s="91" t="s">
        <v>65</v>
      </c>
      <c r="L359" s="228">
        <f t="shared" si="97"/>
        <v>44706</v>
      </c>
      <c r="M359" s="112"/>
      <c r="N359" s="189">
        <f t="shared" si="98"/>
        <v>44983</v>
      </c>
      <c r="O359" s="215"/>
      <c r="P359" s="91" t="s">
        <v>75</v>
      </c>
      <c r="Q359" s="126">
        <v>42186</v>
      </c>
      <c r="R359" s="91" t="s">
        <v>68</v>
      </c>
      <c r="S359" s="236" t="s">
        <v>69</v>
      </c>
      <c r="T359" s="91">
        <f t="shared" si="90"/>
        <v>1</v>
      </c>
      <c r="U359" s="91">
        <v>1</v>
      </c>
    </row>
    <row r="360" spans="1:21">
      <c r="A360" s="227">
        <f t="shared" si="91"/>
        <v>31</v>
      </c>
      <c r="B360" s="91" t="s">
        <v>512</v>
      </c>
      <c r="C360" s="91" t="s">
        <v>81</v>
      </c>
      <c r="D360" s="130" t="s">
        <v>23</v>
      </c>
      <c r="E360" s="126">
        <v>44552</v>
      </c>
      <c r="F360" s="126">
        <v>44609</v>
      </c>
      <c r="G360" s="155">
        <v>44610</v>
      </c>
      <c r="H360" s="230">
        <f t="shared" si="87"/>
        <v>44684</v>
      </c>
      <c r="I360" s="229">
        <v>44697</v>
      </c>
      <c r="J360" s="127">
        <f t="shared" si="88"/>
        <v>44705</v>
      </c>
      <c r="K360" s="91" t="s">
        <v>65</v>
      </c>
      <c r="L360" s="228">
        <f t="shared" si="97"/>
        <v>44726</v>
      </c>
      <c r="M360" s="225"/>
      <c r="N360" s="189">
        <f t="shared" si="98"/>
        <v>45001</v>
      </c>
      <c r="O360" s="215"/>
      <c r="P360" s="177" t="s">
        <v>95</v>
      </c>
      <c r="Q360" s="126">
        <v>44075</v>
      </c>
      <c r="R360" s="91" t="s">
        <v>68</v>
      </c>
      <c r="S360" s="106" t="s">
        <v>69</v>
      </c>
      <c r="T360" s="91">
        <f t="shared" si="90"/>
        <v>1</v>
      </c>
      <c r="U360" s="91">
        <v>1</v>
      </c>
    </row>
    <row r="361" spans="1:21">
      <c r="A361" s="227">
        <f t="shared" si="91"/>
        <v>32</v>
      </c>
      <c r="B361" s="91" t="s">
        <v>513</v>
      </c>
      <c r="C361" s="91" t="s">
        <v>261</v>
      </c>
      <c r="D361" s="130" t="s">
        <v>26</v>
      </c>
      <c r="E361" s="126">
        <v>44610</v>
      </c>
      <c r="F361" s="126"/>
      <c r="G361" s="197">
        <f t="shared" ref="G361:G365" si="99">I361-62</f>
        <v>44637</v>
      </c>
      <c r="H361" s="230">
        <f t="shared" si="87"/>
        <v>44686</v>
      </c>
      <c r="I361" s="229">
        <v>44699</v>
      </c>
      <c r="J361" s="127">
        <f t="shared" si="88"/>
        <v>44707</v>
      </c>
      <c r="K361" s="206" t="s">
        <v>65</v>
      </c>
      <c r="L361" s="237"/>
      <c r="M361" s="238"/>
      <c r="N361" s="206"/>
      <c r="O361" s="239"/>
      <c r="P361" s="240" t="s">
        <v>95</v>
      </c>
      <c r="Q361" s="126"/>
      <c r="R361" s="215"/>
      <c r="S361" s="106" t="s">
        <v>69</v>
      </c>
      <c r="T361" s="91">
        <f t="shared" si="90"/>
        <v>1</v>
      </c>
      <c r="U361" s="91">
        <v>1</v>
      </c>
    </row>
    <row r="362" spans="1:21">
      <c r="A362" s="227">
        <f t="shared" si="91"/>
        <v>33</v>
      </c>
      <c r="B362" s="91" t="s">
        <v>514</v>
      </c>
      <c r="C362" s="91" t="s">
        <v>261</v>
      </c>
      <c r="D362" s="130" t="s">
        <v>22</v>
      </c>
      <c r="E362" s="126">
        <v>44610</v>
      </c>
      <c r="F362" s="126"/>
      <c r="G362" s="197">
        <f t="shared" si="99"/>
        <v>44637</v>
      </c>
      <c r="H362" s="241">
        <f t="shared" si="87"/>
        <v>44686</v>
      </c>
      <c r="I362" s="229">
        <v>44699</v>
      </c>
      <c r="J362" s="127">
        <f t="shared" si="88"/>
        <v>44707</v>
      </c>
      <c r="K362" s="206" t="s">
        <v>65</v>
      </c>
      <c r="L362" s="237"/>
      <c r="M362" s="238"/>
      <c r="N362" s="206"/>
      <c r="O362" s="239"/>
      <c r="P362" s="235" t="s">
        <v>95</v>
      </c>
      <c r="Q362" s="242"/>
      <c r="R362" s="243"/>
      <c r="S362" s="106" t="s">
        <v>69</v>
      </c>
      <c r="T362" s="91">
        <f t="shared" si="90"/>
        <v>1</v>
      </c>
      <c r="U362" s="91">
        <v>1</v>
      </c>
    </row>
    <row r="363" spans="1:21">
      <c r="A363" s="227">
        <f t="shared" si="91"/>
        <v>34</v>
      </c>
      <c r="B363" s="206" t="s">
        <v>515</v>
      </c>
      <c r="C363" s="206" t="s">
        <v>122</v>
      </c>
      <c r="D363" s="244" t="s">
        <v>38</v>
      </c>
      <c r="E363" s="245">
        <v>44609</v>
      </c>
      <c r="F363" s="245"/>
      <c r="G363" s="246">
        <f t="shared" si="99"/>
        <v>44646</v>
      </c>
      <c r="H363" s="247">
        <f t="shared" si="87"/>
        <v>44695</v>
      </c>
      <c r="I363" s="248">
        <v>44708</v>
      </c>
      <c r="J363" s="249">
        <f t="shared" si="88"/>
        <v>44716</v>
      </c>
      <c r="K363" s="206" t="s">
        <v>65</v>
      </c>
      <c r="L363" s="250"/>
      <c r="M363" s="91"/>
      <c r="N363" s="91"/>
      <c r="O363" s="215"/>
      <c r="P363" s="206" t="s">
        <v>334</v>
      </c>
      <c r="Q363" s="251">
        <v>44440</v>
      </c>
      <c r="R363" s="239" t="s">
        <v>68</v>
      </c>
      <c r="S363" s="236" t="s">
        <v>69</v>
      </c>
      <c r="T363" s="91">
        <f t="shared" si="90"/>
        <v>1</v>
      </c>
      <c r="U363" s="91">
        <v>1</v>
      </c>
    </row>
    <row r="364" spans="1:21">
      <c r="A364" s="227">
        <f t="shared" si="91"/>
        <v>35</v>
      </c>
      <c r="B364" s="91" t="s">
        <v>516</v>
      </c>
      <c r="C364" s="91" t="s">
        <v>122</v>
      </c>
      <c r="D364" s="130" t="s">
        <v>38</v>
      </c>
      <c r="E364" s="126">
        <v>44609</v>
      </c>
      <c r="F364" s="126"/>
      <c r="G364" s="197">
        <f t="shared" si="99"/>
        <v>44646</v>
      </c>
      <c r="H364" s="241">
        <f t="shared" si="87"/>
        <v>44695</v>
      </c>
      <c r="I364" s="229">
        <v>44708</v>
      </c>
      <c r="J364" s="252">
        <f t="shared" si="88"/>
        <v>44716</v>
      </c>
      <c r="K364" s="91" t="s">
        <v>65</v>
      </c>
      <c r="L364" s="237"/>
      <c r="M364" s="206"/>
      <c r="N364" s="206"/>
      <c r="O364" s="206"/>
      <c r="P364" s="91" t="s">
        <v>334</v>
      </c>
      <c r="Q364" s="126">
        <v>44075</v>
      </c>
      <c r="R364" s="91" t="s">
        <v>68</v>
      </c>
      <c r="S364" s="106" t="s">
        <v>374</v>
      </c>
      <c r="T364" s="91">
        <f t="shared" si="90"/>
        <v>1</v>
      </c>
      <c r="U364" s="91">
        <v>1</v>
      </c>
    </row>
    <row r="365" spans="1:21">
      <c r="A365" s="227">
        <f t="shared" si="91"/>
        <v>36</v>
      </c>
      <c r="B365" s="91" t="s">
        <v>517</v>
      </c>
      <c r="C365" s="91" t="s">
        <v>122</v>
      </c>
      <c r="D365" s="130" t="s">
        <v>38</v>
      </c>
      <c r="E365" s="126">
        <v>44609</v>
      </c>
      <c r="F365" s="126"/>
      <c r="G365" s="197">
        <f t="shared" si="99"/>
        <v>44646</v>
      </c>
      <c r="H365" s="241">
        <f t="shared" si="87"/>
        <v>44695</v>
      </c>
      <c r="I365" s="229">
        <v>44708</v>
      </c>
      <c r="J365" s="252">
        <f t="shared" si="88"/>
        <v>44716</v>
      </c>
      <c r="K365" s="91" t="s">
        <v>65</v>
      </c>
      <c r="L365" s="237"/>
      <c r="M365" s="206"/>
      <c r="N365" s="206"/>
      <c r="O365" s="206"/>
      <c r="P365" s="91" t="s">
        <v>334</v>
      </c>
      <c r="Q365" s="126">
        <v>44440</v>
      </c>
      <c r="R365" s="91" t="s">
        <v>68</v>
      </c>
      <c r="S365" s="106" t="s">
        <v>374</v>
      </c>
      <c r="T365" s="91">
        <f t="shared" si="90"/>
        <v>1</v>
      </c>
      <c r="U365" s="91">
        <v>1</v>
      </c>
    </row>
    <row r="366" spans="1:21">
      <c r="A366" s="227">
        <f t="shared" si="91"/>
        <v>37</v>
      </c>
      <c r="B366" s="91" t="s">
        <v>518</v>
      </c>
      <c r="C366" s="91" t="s">
        <v>146</v>
      </c>
      <c r="D366" s="130" t="s">
        <v>32</v>
      </c>
      <c r="E366" s="126">
        <v>44523</v>
      </c>
      <c r="F366" s="126">
        <v>44539</v>
      </c>
      <c r="G366" s="155">
        <v>44545</v>
      </c>
      <c r="H366" s="253">
        <v>44599</v>
      </c>
      <c r="I366" s="229">
        <v>44819</v>
      </c>
      <c r="J366" s="252">
        <f t="shared" si="88"/>
        <v>44827</v>
      </c>
      <c r="K366" s="91" t="s">
        <v>65</v>
      </c>
      <c r="L366" s="254">
        <f t="shared" si="97"/>
        <v>44848</v>
      </c>
      <c r="M366" s="255"/>
      <c r="N366" s="256">
        <f t="shared" si="98"/>
        <v>45122</v>
      </c>
      <c r="O366" s="257" t="s">
        <v>519</v>
      </c>
      <c r="P366" s="165" t="s">
        <v>87</v>
      </c>
      <c r="Q366" s="126">
        <v>44166</v>
      </c>
      <c r="R366" s="91" t="s">
        <v>68</v>
      </c>
      <c r="S366" s="106" t="s">
        <v>69</v>
      </c>
      <c r="T366" s="91">
        <f t="shared" si="90"/>
        <v>1</v>
      </c>
      <c r="U366" s="91">
        <v>1</v>
      </c>
    </row>
  </sheetData>
  <conditionalFormatting sqref="B1:B366">
    <cfRule type="duplicateValues" dxfId="70" priority="1"/>
  </conditionalFormatting>
  <dataValidations count="1">
    <dataValidation type="list" allowBlank="1" showInputMessage="1" showErrorMessage="1" sqref="C21:C366">
      <formula1>INDIRECT("Совет")</formula1>
    </dataValidation>
  </dataValidations>
  <pageMargins left="0.7" right="0.7" top="0.75" bottom="0.75" header="0.3" footer="0.3"/>
  <pageSetup paperSize="9" scale="44" firstPageNumber="2147483648" fitToHeight="0" orientation="portrait"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E2" sqref="E2:E366"/>
    </sheetView>
  </sheetViews>
  <sheetFormatPr defaultRowHeight="15"/>
  <cols>
    <col min="1" max="1" width="19.140625" bestFit="1" customWidth="1"/>
    <col min="2" max="2" width="34" bestFit="1" customWidth="1"/>
  </cols>
  <sheetData>
    <row r="1" spans="1:2">
      <c r="A1" s="258" t="s">
        <v>56</v>
      </c>
      <c r="B1" s="63" t="s">
        <v>520</v>
      </c>
    </row>
    <row r="2" spans="1:2">
      <c r="A2" t="s">
        <v>521</v>
      </c>
    </row>
    <row r="3" spans="1:2">
      <c r="A3" s="258" t="s">
        <v>522</v>
      </c>
      <c r="B3" t="s">
        <v>523</v>
      </c>
    </row>
    <row r="4" spans="1:2">
      <c r="A4" s="259" t="s">
        <v>2527</v>
      </c>
      <c r="B4" s="729"/>
    </row>
    <row r="5" spans="1:2">
      <c r="A5" s="259" t="s">
        <v>2518</v>
      </c>
      <c r="B5" s="729">
        <v>2</v>
      </c>
    </row>
    <row r="6" spans="1:2">
      <c r="A6" s="259" t="s">
        <v>133</v>
      </c>
      <c r="B6" s="729">
        <v>2</v>
      </c>
    </row>
    <row r="7" spans="1:2">
      <c r="A7" s="259" t="s">
        <v>524</v>
      </c>
      <c r="B7" s="729">
        <v>2</v>
      </c>
    </row>
    <row r="8" spans="1:2">
      <c r="A8" s="259" t="s">
        <v>104</v>
      </c>
      <c r="B8" s="729">
        <v>2</v>
      </c>
    </row>
    <row r="9" spans="1:2">
      <c r="A9" s="259" t="s">
        <v>2524</v>
      </c>
      <c r="B9" s="729">
        <v>4</v>
      </c>
    </row>
    <row r="10" spans="1:2">
      <c r="A10" s="259" t="s">
        <v>525</v>
      </c>
      <c r="B10" s="729">
        <v>4</v>
      </c>
    </row>
    <row r="11" spans="1:2">
      <c r="A11" s="259" t="s">
        <v>114</v>
      </c>
      <c r="B11" s="729">
        <v>6</v>
      </c>
    </row>
    <row r="12" spans="1:2">
      <c r="A12" s="259" t="s">
        <v>526</v>
      </c>
      <c r="B12" s="729">
        <v>7</v>
      </c>
    </row>
    <row r="13" spans="1:2">
      <c r="A13" s="259" t="s">
        <v>64</v>
      </c>
      <c r="B13" s="729">
        <v>7</v>
      </c>
    </row>
    <row r="14" spans="1:2">
      <c r="A14" s="259" t="s">
        <v>73</v>
      </c>
      <c r="B14" s="729">
        <v>8</v>
      </c>
    </row>
    <row r="15" spans="1:2">
      <c r="A15" s="259" t="s">
        <v>107</v>
      </c>
      <c r="B15" s="729">
        <v>10</v>
      </c>
    </row>
    <row r="16" spans="1:2">
      <c r="A16" s="259" t="s">
        <v>77</v>
      </c>
      <c r="B16" s="729">
        <v>12</v>
      </c>
    </row>
    <row r="17" spans="1:2">
      <c r="A17" s="259" t="s">
        <v>393</v>
      </c>
      <c r="B17" s="729">
        <v>13</v>
      </c>
    </row>
    <row r="18" spans="1:2">
      <c r="A18" s="259" t="s">
        <v>527</v>
      </c>
      <c r="B18" s="729">
        <v>17</v>
      </c>
    </row>
    <row r="19" spans="1:2">
      <c r="A19" s="259" t="s">
        <v>528</v>
      </c>
      <c r="B19" s="729">
        <v>22</v>
      </c>
    </row>
    <row r="20" spans="1:2">
      <c r="A20" s="259" t="s">
        <v>97</v>
      </c>
      <c r="B20" s="729">
        <v>25</v>
      </c>
    </row>
    <row r="21" spans="1:2">
      <c r="A21" s="259" t="s">
        <v>122</v>
      </c>
      <c r="B21" s="729">
        <v>39</v>
      </c>
    </row>
    <row r="22" spans="1:2">
      <c r="A22" s="259" t="s">
        <v>81</v>
      </c>
      <c r="B22" s="729">
        <v>44</v>
      </c>
    </row>
    <row r="23" spans="1:2">
      <c r="A23" s="259" t="s">
        <v>79</v>
      </c>
      <c r="B23" s="729">
        <v>45</v>
      </c>
    </row>
    <row r="24" spans="1:2">
      <c r="A24" s="259" t="s">
        <v>261</v>
      </c>
      <c r="B24" s="729">
        <v>46</v>
      </c>
    </row>
    <row r="25" spans="1:2">
      <c r="A25" s="259" t="s">
        <v>94</v>
      </c>
      <c r="B25" s="729">
        <v>64</v>
      </c>
    </row>
    <row r="26" spans="1:2">
      <c r="A26" s="259" t="s">
        <v>529</v>
      </c>
      <c r="B26" s="729">
        <v>381</v>
      </c>
    </row>
  </sheetData>
  <pageMargins left="0.7" right="0.7" top="0.75" bottom="0.75" header="0.3" footer="0.3"/>
  <pageSetup paperSize="9" firstPageNumber="2147483648"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E2" sqref="E2:E366"/>
    </sheetView>
  </sheetViews>
  <sheetFormatPr defaultRowHeight="15"/>
  <cols>
    <col min="1" max="1" width="34" customWidth="1"/>
    <col min="2" max="2" width="32.28515625" customWidth="1"/>
  </cols>
  <sheetData>
    <row r="2" spans="1:1">
      <c r="A2" t="s">
        <v>530</v>
      </c>
    </row>
    <row r="3" spans="1:1">
      <c r="A3" t="s">
        <v>523</v>
      </c>
    </row>
    <row r="4" spans="1:1">
      <c r="A4" s="729">
        <v>416</v>
      </c>
    </row>
  </sheetData>
  <pageMargins left="0.7" right="0.7" top="0.75" bottom="0.75" header="0.3" footer="0.3"/>
  <pageSetup paperSize="9" firstPageNumber="2147483648" orientation="portrait"/>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A24" sqref="A24"/>
    </sheetView>
  </sheetViews>
  <sheetFormatPr defaultRowHeight="15"/>
  <cols>
    <col min="1" max="1" width="16.42578125" bestFit="1" customWidth="1"/>
    <col min="2" max="2" width="25.140625" bestFit="1" customWidth="1"/>
    <col min="3" max="11" width="5" customWidth="1"/>
    <col min="12" max="14" width="5.7109375" customWidth="1"/>
    <col min="15" max="15" width="7" customWidth="1"/>
    <col min="16" max="18" width="5.7109375" customWidth="1"/>
    <col min="19" max="19" width="7" customWidth="1"/>
    <col min="20" max="22" width="5.7109375" customWidth="1"/>
    <col min="23" max="23" width="7" customWidth="1"/>
    <col min="24" max="26" width="5.7109375" customWidth="1"/>
    <col min="27" max="27" width="7" customWidth="1"/>
    <col min="28" max="29" width="5.7109375" customWidth="1"/>
    <col min="30" max="30" width="7" customWidth="1"/>
    <col min="31" max="33" width="5.7109375" customWidth="1"/>
    <col min="34" max="34" width="7" customWidth="1"/>
    <col min="35" max="36" width="5.7109375" customWidth="1"/>
    <col min="37" max="186" width="10.140625" bestFit="1" customWidth="1"/>
  </cols>
  <sheetData>
    <row r="1" spans="1:2">
      <c r="A1" s="258" t="s">
        <v>50</v>
      </c>
      <c r="B1" s="63" t="s">
        <v>520</v>
      </c>
    </row>
    <row r="2" spans="1:2">
      <c r="A2" s="258" t="s">
        <v>56</v>
      </c>
      <c r="B2" s="63" t="s">
        <v>520</v>
      </c>
    </row>
    <row r="3" spans="1:2">
      <c r="A3" s="258" t="s">
        <v>52</v>
      </c>
      <c r="B3" s="63" t="s">
        <v>65</v>
      </c>
    </row>
    <row r="4" spans="1:2">
      <c r="A4" s="258" t="s">
        <v>60</v>
      </c>
      <c r="B4" s="63" t="s">
        <v>531</v>
      </c>
    </row>
    <row r="5" spans="1:2">
      <c r="A5" s="258" t="s">
        <v>57</v>
      </c>
      <c r="B5" s="63" t="s">
        <v>531</v>
      </c>
    </row>
    <row r="6" spans="1:2">
      <c r="A6" s="258" t="s">
        <v>58</v>
      </c>
      <c r="B6" s="63" t="s">
        <v>531</v>
      </c>
    </row>
    <row r="7" spans="1:2">
      <c r="A7" s="258" t="s">
        <v>61</v>
      </c>
      <c r="B7" s="63" t="s">
        <v>531</v>
      </c>
    </row>
    <row r="9" spans="1:2">
      <c r="A9" s="258" t="s">
        <v>44</v>
      </c>
      <c r="B9" s="63" t="s">
        <v>532</v>
      </c>
    </row>
    <row r="10" spans="1:2">
      <c r="A10" s="259" t="s">
        <v>114</v>
      </c>
      <c r="B10" s="729"/>
    </row>
    <row r="11" spans="1:2">
      <c r="A11" s="260" t="s">
        <v>39</v>
      </c>
      <c r="B11" s="729">
        <v>2</v>
      </c>
    </row>
    <row r="12" spans="1:2">
      <c r="A12" s="259" t="s">
        <v>64</v>
      </c>
      <c r="B12" s="729"/>
    </row>
    <row r="13" spans="1:2">
      <c r="A13" s="260" t="s">
        <v>40</v>
      </c>
      <c r="B13" s="729">
        <v>4</v>
      </c>
    </row>
    <row r="14" spans="1:2">
      <c r="A14" s="259" t="s">
        <v>94</v>
      </c>
      <c r="B14" s="729"/>
    </row>
    <row r="15" spans="1:2">
      <c r="A15" s="260" t="s">
        <v>24</v>
      </c>
      <c r="B15" s="729">
        <v>2</v>
      </c>
    </row>
    <row r="16" spans="1:2">
      <c r="A16" s="260" t="s">
        <v>25</v>
      </c>
      <c r="B16" s="729">
        <v>4</v>
      </c>
    </row>
    <row r="17" spans="1:2">
      <c r="A17" s="259" t="s">
        <v>393</v>
      </c>
      <c r="B17" s="729"/>
    </row>
    <row r="18" spans="1:2">
      <c r="A18" s="260" t="s">
        <v>39</v>
      </c>
      <c r="B18" s="729">
        <v>8</v>
      </c>
    </row>
    <row r="19" spans="1:2">
      <c r="A19" s="259" t="s">
        <v>122</v>
      </c>
      <c r="B19" s="729"/>
    </row>
    <row r="20" spans="1:2">
      <c r="A20" s="260" t="s">
        <v>38</v>
      </c>
      <c r="B20" s="729">
        <v>4</v>
      </c>
    </row>
    <row r="21" spans="1:2">
      <c r="A21" s="260" t="s">
        <v>30</v>
      </c>
      <c r="B21" s="729">
        <v>5</v>
      </c>
    </row>
    <row r="22" spans="1:2">
      <c r="A22" s="259" t="s">
        <v>81</v>
      </c>
      <c r="B22" s="729"/>
    </row>
    <row r="23" spans="1:2">
      <c r="A23" s="260" t="s">
        <v>21</v>
      </c>
      <c r="B23" s="729">
        <v>7</v>
      </c>
    </row>
    <row r="24" spans="1:2">
      <c r="A24" s="260" t="s">
        <v>23</v>
      </c>
      <c r="B24" s="729">
        <v>3</v>
      </c>
    </row>
    <row r="25" spans="1:2">
      <c r="A25" s="259" t="s">
        <v>261</v>
      </c>
      <c r="B25" s="729"/>
    </row>
    <row r="26" spans="1:2">
      <c r="A26" s="260" t="s">
        <v>22</v>
      </c>
      <c r="B26" s="729">
        <v>5</v>
      </c>
    </row>
    <row r="27" spans="1:2">
      <c r="A27" s="260" t="s">
        <v>26</v>
      </c>
      <c r="B27" s="729">
        <v>8</v>
      </c>
    </row>
    <row r="28" spans="1:2">
      <c r="A28" s="259" t="s">
        <v>529</v>
      </c>
      <c r="B28" s="729">
        <v>52</v>
      </c>
    </row>
  </sheetData>
  <pageMargins left="0.7" right="0.7" top="0.75" bottom="0.75" header="0.3" footer="0.3"/>
  <pageSetup paperSize="9" firstPageNumber="2147483648" orientation="portrait" verticalDpi="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18"/>
  <sheetViews>
    <sheetView tabSelected="1" zoomScale="85" workbookViewId="0">
      <pane xSplit="2" ySplit="1" topLeftCell="C405" activePane="bottomRight" state="frozen"/>
      <selection activeCell="J414" sqref="J414"/>
      <selection pane="topRight"/>
      <selection pane="bottomLeft"/>
      <selection pane="bottomRight" activeCell="F421" sqref="F421"/>
    </sheetView>
  </sheetViews>
  <sheetFormatPr defaultColWidth="16.7109375" defaultRowHeight="15" outlineLevelCol="1"/>
  <cols>
    <col min="1" max="1" width="5.5703125" customWidth="1"/>
    <col min="2" max="2" width="23.7109375" bestFit="1" customWidth="1"/>
    <col min="3" max="3" width="12.28515625" customWidth="1"/>
    <col min="4" max="4" width="10.5703125" style="34" customWidth="1"/>
    <col min="5" max="5" width="12.42578125" customWidth="1"/>
    <col min="6" max="6" width="13.7109375" style="35" customWidth="1"/>
    <col min="7" max="7" width="11.7109375" customWidth="1"/>
    <col min="8" max="8" width="12.5703125" customWidth="1"/>
    <col min="9" max="9" width="12.28515625" style="36" customWidth="1"/>
    <col min="10" max="10" width="12.7109375" customWidth="1"/>
    <col min="11" max="11" width="10.7109375" customWidth="1"/>
    <col min="12" max="12" width="11.7109375" style="35" customWidth="1" outlineLevel="1"/>
    <col min="13" max="13" width="12" customWidth="1" outlineLevel="1"/>
    <col min="14" max="14" width="6.28515625" style="37" customWidth="1"/>
    <col min="15" max="15" width="13" customWidth="1"/>
    <col min="16" max="17" width="12.42578125" customWidth="1"/>
    <col min="18" max="18" width="10.7109375" style="35" customWidth="1"/>
    <col min="19" max="19" width="4.7109375" customWidth="1"/>
    <col min="20" max="20" width="7.42578125" style="38" customWidth="1"/>
    <col min="21" max="22" width="4.28515625" customWidth="1"/>
  </cols>
  <sheetData>
    <row r="1" spans="1:21" s="39" customFormat="1" ht="45" customHeight="1">
      <c r="A1" s="40" t="s">
        <v>42</v>
      </c>
      <c r="B1" s="41" t="s">
        <v>43</v>
      </c>
      <c r="C1" s="41" t="s">
        <v>44</v>
      </c>
      <c r="D1" s="42" t="s">
        <v>45</v>
      </c>
      <c r="E1" s="43" t="s">
        <v>533</v>
      </c>
      <c r="F1" s="44" t="s">
        <v>47</v>
      </c>
      <c r="G1" s="45" t="s">
        <v>48</v>
      </c>
      <c r="H1" s="46" t="s">
        <v>534</v>
      </c>
      <c r="I1" s="47" t="s">
        <v>50</v>
      </c>
      <c r="J1" s="48" t="s">
        <v>535</v>
      </c>
      <c r="K1" s="41" t="s">
        <v>52</v>
      </c>
      <c r="L1" s="50" t="s">
        <v>53</v>
      </c>
      <c r="M1" s="50" t="s">
        <v>55</v>
      </c>
      <c r="N1" s="49" t="s">
        <v>54</v>
      </c>
      <c r="O1" s="49" t="s">
        <v>56</v>
      </c>
      <c r="P1" s="51" t="s">
        <v>57</v>
      </c>
      <c r="Q1" s="51" t="s">
        <v>58</v>
      </c>
      <c r="R1" s="51" t="s">
        <v>59</v>
      </c>
      <c r="S1" s="52" t="s">
        <v>60</v>
      </c>
      <c r="T1" s="39" t="s">
        <v>61</v>
      </c>
      <c r="U1" s="261" t="s">
        <v>536</v>
      </c>
    </row>
    <row r="2" spans="1:21">
      <c r="A2" s="53"/>
      <c r="B2" s="54" t="s">
        <v>70</v>
      </c>
      <c r="C2" s="54" t="s">
        <v>64</v>
      </c>
      <c r="D2" s="55" t="s">
        <v>71</v>
      </c>
      <c r="E2" s="56">
        <v>44526</v>
      </c>
      <c r="F2" s="56"/>
      <c r="G2" s="57">
        <f>I2-62</f>
        <v>36464</v>
      </c>
      <c r="H2" s="58">
        <f>I2-13</f>
        <v>36513</v>
      </c>
      <c r="I2" s="59">
        <v>36526</v>
      </c>
      <c r="J2" s="60">
        <f>I2+8</f>
        <v>36534</v>
      </c>
      <c r="K2" s="54" t="s">
        <v>65</v>
      </c>
      <c r="L2" s="60">
        <f t="shared" ref="L2:L26" si="0">I2+29</f>
        <v>36555</v>
      </c>
      <c r="M2" s="60">
        <f>EDATE(I2,10)</f>
        <v>36831</v>
      </c>
      <c r="N2" s="53"/>
      <c r="O2" s="54" t="s">
        <v>66</v>
      </c>
      <c r="P2" s="54"/>
      <c r="Q2" s="56"/>
      <c r="R2" s="62"/>
      <c r="S2" s="90" t="s">
        <v>69</v>
      </c>
      <c r="T2" s="91">
        <f t="shared" ref="T2:T65" si="1">IF(I2&gt;Q2,1,0)</f>
        <v>1</v>
      </c>
      <c r="U2" s="91"/>
    </row>
    <row r="3" spans="1:21">
      <c r="A3" s="262"/>
      <c r="B3" s="54" t="s">
        <v>537</v>
      </c>
      <c r="C3" s="54" t="s">
        <v>64</v>
      </c>
      <c r="D3" s="263" t="s">
        <v>40</v>
      </c>
      <c r="E3" s="56">
        <v>44995</v>
      </c>
      <c r="F3" s="56"/>
      <c r="G3" s="264">
        <f>I3-62</f>
        <v>36464</v>
      </c>
      <c r="H3" s="58">
        <f>I3-13</f>
        <v>36513</v>
      </c>
      <c r="I3" s="265">
        <v>36526</v>
      </c>
      <c r="J3" s="266">
        <f>I3+8</f>
        <v>36534</v>
      </c>
      <c r="K3" s="54" t="s">
        <v>65</v>
      </c>
      <c r="L3" s="60">
        <f t="shared" si="0"/>
        <v>36555</v>
      </c>
      <c r="M3" s="60">
        <f>EDATE(I3,10)</f>
        <v>36831</v>
      </c>
      <c r="N3" s="53"/>
      <c r="O3" s="54" t="s">
        <v>66</v>
      </c>
      <c r="P3" s="54" t="s">
        <v>227</v>
      </c>
      <c r="Q3" s="56"/>
      <c r="R3" s="54"/>
      <c r="S3" s="90" t="s">
        <v>69</v>
      </c>
      <c r="T3" s="54">
        <f t="shared" si="1"/>
        <v>1</v>
      </c>
      <c r="U3" s="91">
        <v>2</v>
      </c>
    </row>
    <row r="4" spans="1:21">
      <c r="A4" s="53"/>
      <c r="B4" s="54" t="s">
        <v>518</v>
      </c>
      <c r="C4" s="54" t="s">
        <v>146</v>
      </c>
      <c r="D4" s="267" t="s">
        <v>32</v>
      </c>
      <c r="E4" s="56">
        <v>44523</v>
      </c>
      <c r="F4" s="56">
        <v>44539</v>
      </c>
      <c r="G4" s="71">
        <v>44545</v>
      </c>
      <c r="H4" s="75">
        <v>44599</v>
      </c>
      <c r="I4" s="265">
        <v>36526</v>
      </c>
      <c r="J4" s="60">
        <f>I4+8</f>
        <v>36534</v>
      </c>
      <c r="K4" s="54" t="s">
        <v>65</v>
      </c>
      <c r="L4" s="60">
        <f t="shared" si="0"/>
        <v>36555</v>
      </c>
      <c r="M4" s="60">
        <f>EDATE(I4,10)</f>
        <v>36831</v>
      </c>
      <c r="N4" s="268"/>
      <c r="O4" s="61" t="s">
        <v>66</v>
      </c>
      <c r="P4" s="61" t="s">
        <v>87</v>
      </c>
      <c r="Q4" s="56">
        <v>44166</v>
      </c>
      <c r="R4" s="54" t="s">
        <v>68</v>
      </c>
      <c r="S4" s="90" t="s">
        <v>69</v>
      </c>
      <c r="T4" s="91">
        <f t="shared" si="1"/>
        <v>0</v>
      </c>
      <c r="U4" s="91">
        <v>1</v>
      </c>
    </row>
    <row r="5" spans="1:21">
      <c r="A5" s="70"/>
      <c r="B5" s="54" t="s">
        <v>538</v>
      </c>
      <c r="C5" s="54" t="s">
        <v>133</v>
      </c>
      <c r="D5" s="267" t="s">
        <v>41</v>
      </c>
      <c r="E5" s="56">
        <v>44923</v>
      </c>
      <c r="F5" s="56">
        <v>44977</v>
      </c>
      <c r="G5" s="269">
        <f>I5-62</f>
        <v>36464</v>
      </c>
      <c r="H5" s="58">
        <f t="shared" ref="H5:H26" si="2">I5-13</f>
        <v>36513</v>
      </c>
      <c r="I5" s="265">
        <v>36526</v>
      </c>
      <c r="J5" s="266">
        <f>I5+8</f>
        <v>36534</v>
      </c>
      <c r="K5" s="54" t="s">
        <v>65</v>
      </c>
      <c r="L5" s="60">
        <f t="shared" si="0"/>
        <v>36555</v>
      </c>
      <c r="M5" s="60">
        <f>EDATE(I5,10)</f>
        <v>36831</v>
      </c>
      <c r="N5" s="53"/>
      <c r="O5" s="54" t="s">
        <v>66</v>
      </c>
      <c r="P5" s="54" t="s">
        <v>67</v>
      </c>
      <c r="Q5" s="56">
        <v>44075</v>
      </c>
      <c r="R5" s="56" t="s">
        <v>68</v>
      </c>
      <c r="S5" s="90" t="s">
        <v>69</v>
      </c>
      <c r="T5" s="91">
        <f t="shared" si="1"/>
        <v>0</v>
      </c>
      <c r="U5" s="91">
        <v>2</v>
      </c>
    </row>
    <row r="6" spans="1:21">
      <c r="A6" s="53"/>
      <c r="B6" s="54" t="s">
        <v>72</v>
      </c>
      <c r="C6" s="54" t="s">
        <v>73</v>
      </c>
      <c r="D6" s="55" t="s">
        <v>74</v>
      </c>
      <c r="E6" s="56">
        <v>42283</v>
      </c>
      <c r="F6" s="54"/>
      <c r="G6" s="57">
        <f>I6-62</f>
        <v>36464</v>
      </c>
      <c r="H6" s="58">
        <f t="shared" si="2"/>
        <v>36513</v>
      </c>
      <c r="I6" s="59">
        <v>36526</v>
      </c>
      <c r="J6" s="60">
        <f>I6+8</f>
        <v>36534</v>
      </c>
      <c r="K6" s="54" t="s">
        <v>65</v>
      </c>
      <c r="L6" s="60">
        <f t="shared" si="0"/>
        <v>36555</v>
      </c>
      <c r="M6" s="60">
        <f>EDATE(I6,7)</f>
        <v>36739</v>
      </c>
      <c r="N6" s="53"/>
      <c r="O6" s="54" t="s">
        <v>66</v>
      </c>
      <c r="P6" s="54" t="s">
        <v>75</v>
      </c>
      <c r="Q6" s="56"/>
      <c r="R6" s="54"/>
      <c r="S6" s="90"/>
      <c r="T6" s="91">
        <f t="shared" si="1"/>
        <v>1</v>
      </c>
      <c r="U6" s="91"/>
    </row>
    <row r="7" spans="1:21">
      <c r="A7" s="70"/>
      <c r="B7" s="54" t="s">
        <v>76</v>
      </c>
      <c r="C7" s="54" t="s">
        <v>77</v>
      </c>
      <c r="D7" s="55" t="s">
        <v>38</v>
      </c>
      <c r="E7" s="56">
        <v>41921</v>
      </c>
      <c r="F7" s="56"/>
      <c r="G7" s="71">
        <f>I7-92</f>
        <v>36434</v>
      </c>
      <c r="H7" s="58">
        <f t="shared" si="2"/>
        <v>36513</v>
      </c>
      <c r="I7" s="59">
        <v>36526</v>
      </c>
      <c r="J7" s="60">
        <f>I7+7</f>
        <v>36533</v>
      </c>
      <c r="K7" s="54" t="s">
        <v>65</v>
      </c>
      <c r="L7" s="60">
        <f t="shared" si="0"/>
        <v>36555</v>
      </c>
      <c r="M7" s="60">
        <f>EDATE(I7,7)</f>
        <v>36739</v>
      </c>
      <c r="N7" s="53"/>
      <c r="O7" s="54" t="s">
        <v>66</v>
      </c>
      <c r="P7" s="54"/>
      <c r="Q7" s="56"/>
      <c r="R7" s="54"/>
      <c r="S7" s="90"/>
      <c r="T7" s="91">
        <f t="shared" si="1"/>
        <v>1</v>
      </c>
      <c r="U7" s="91"/>
    </row>
    <row r="8" spans="1:21">
      <c r="A8" s="53"/>
      <c r="B8" s="54" t="s">
        <v>78</v>
      </c>
      <c r="C8" s="54" t="s">
        <v>79</v>
      </c>
      <c r="D8" s="55" t="s">
        <v>27</v>
      </c>
      <c r="E8" s="56">
        <v>42321</v>
      </c>
      <c r="F8" s="54"/>
      <c r="G8" s="57">
        <f t="shared" ref="G8:G13" si="3">I8-62</f>
        <v>36464</v>
      </c>
      <c r="H8" s="58">
        <f t="shared" si="2"/>
        <v>36513</v>
      </c>
      <c r="I8" s="59">
        <v>36526</v>
      </c>
      <c r="J8" s="60">
        <f>I8+8</f>
        <v>36534</v>
      </c>
      <c r="K8" s="54" t="s">
        <v>65</v>
      </c>
      <c r="L8" s="60">
        <f t="shared" si="0"/>
        <v>36555</v>
      </c>
      <c r="M8" s="60">
        <f>EDATE(I8,7)</f>
        <v>36739</v>
      </c>
      <c r="N8" s="53"/>
      <c r="O8" s="54" t="s">
        <v>66</v>
      </c>
      <c r="P8" s="54" t="s">
        <v>67</v>
      </c>
      <c r="Q8" s="56"/>
      <c r="R8" s="54"/>
      <c r="S8" s="90"/>
      <c r="T8" s="91">
        <f t="shared" si="1"/>
        <v>1</v>
      </c>
      <c r="U8" s="91"/>
    </row>
    <row r="9" spans="1:21">
      <c r="A9" s="70"/>
      <c r="B9" s="54" t="s">
        <v>80</v>
      </c>
      <c r="C9" s="54" t="s">
        <v>81</v>
      </c>
      <c r="D9" s="55" t="s">
        <v>23</v>
      </c>
      <c r="E9" s="56">
        <v>41936</v>
      </c>
      <c r="F9" s="54"/>
      <c r="G9" s="57">
        <f t="shared" si="3"/>
        <v>36464</v>
      </c>
      <c r="H9" s="58">
        <f t="shared" si="2"/>
        <v>36513</v>
      </c>
      <c r="I9" s="59">
        <v>36526</v>
      </c>
      <c r="J9" s="60">
        <f>I9+7</f>
        <v>36533</v>
      </c>
      <c r="K9" s="54" t="s">
        <v>65</v>
      </c>
      <c r="L9" s="60">
        <f t="shared" si="0"/>
        <v>36555</v>
      </c>
      <c r="M9" s="60">
        <f>EDATE(I9,9)</f>
        <v>36800</v>
      </c>
      <c r="N9" s="53"/>
      <c r="O9" s="54" t="s">
        <v>82</v>
      </c>
      <c r="P9" s="54"/>
      <c r="Q9" s="56"/>
      <c r="R9" s="54"/>
      <c r="S9" s="90"/>
      <c r="T9" s="91">
        <f t="shared" si="1"/>
        <v>1</v>
      </c>
      <c r="U9" s="91"/>
    </row>
    <row r="10" spans="1:21">
      <c r="A10" s="72"/>
      <c r="B10" s="54" t="s">
        <v>83</v>
      </c>
      <c r="C10" s="54" t="s">
        <v>81</v>
      </c>
      <c r="D10" s="55" t="s">
        <v>23</v>
      </c>
      <c r="E10" s="56">
        <v>42020</v>
      </c>
      <c r="F10" s="56">
        <v>42051</v>
      </c>
      <c r="G10" s="71">
        <f t="shared" si="3"/>
        <v>36464</v>
      </c>
      <c r="H10" s="58">
        <f t="shared" si="2"/>
        <v>36513</v>
      </c>
      <c r="I10" s="59">
        <v>36526</v>
      </c>
      <c r="J10" s="60">
        <f t="shared" ref="J10:J26" si="4">I10+8</f>
        <v>36534</v>
      </c>
      <c r="K10" s="54" t="s">
        <v>65</v>
      </c>
      <c r="L10" s="60">
        <f t="shared" si="0"/>
        <v>36555</v>
      </c>
      <c r="M10" s="60">
        <f>EDATE(I10,9)</f>
        <v>36800</v>
      </c>
      <c r="N10" s="53"/>
      <c r="O10" s="54" t="s">
        <v>66</v>
      </c>
      <c r="P10" s="54"/>
      <c r="Q10" s="56"/>
      <c r="R10" s="54"/>
      <c r="S10" s="90"/>
      <c r="T10" s="91">
        <f t="shared" si="1"/>
        <v>1</v>
      </c>
      <c r="U10" s="91"/>
    </row>
    <row r="11" spans="1:21">
      <c r="A11" s="53"/>
      <c r="B11" s="61" t="s">
        <v>84</v>
      </c>
      <c r="C11" s="61" t="s">
        <v>81</v>
      </c>
      <c r="D11" s="73" t="s">
        <v>23</v>
      </c>
      <c r="E11" s="74">
        <v>42249</v>
      </c>
      <c r="F11" s="61"/>
      <c r="G11" s="71">
        <f t="shared" si="3"/>
        <v>36464</v>
      </c>
      <c r="H11" s="75">
        <f t="shared" si="2"/>
        <v>36513</v>
      </c>
      <c r="I11" s="59">
        <v>36526</v>
      </c>
      <c r="J11" s="74">
        <f t="shared" si="4"/>
        <v>36534</v>
      </c>
      <c r="K11" s="61" t="s">
        <v>65</v>
      </c>
      <c r="L11" s="60">
        <f t="shared" si="0"/>
        <v>36555</v>
      </c>
      <c r="M11" s="74">
        <f>EDATE(I11,7)</f>
        <v>36739</v>
      </c>
      <c r="N11" s="72"/>
      <c r="O11" s="54" t="s">
        <v>82</v>
      </c>
      <c r="P11" s="54"/>
      <c r="Q11" s="56"/>
      <c r="R11" s="54"/>
      <c r="S11" s="90"/>
      <c r="T11" s="91">
        <f t="shared" si="1"/>
        <v>1</v>
      </c>
      <c r="U11" s="91"/>
    </row>
    <row r="12" spans="1:21">
      <c r="A12" s="53"/>
      <c r="B12" s="61" t="s">
        <v>85</v>
      </c>
      <c r="C12" s="61" t="s">
        <v>81</v>
      </c>
      <c r="D12" s="73" t="s">
        <v>23</v>
      </c>
      <c r="E12" s="74">
        <v>42433</v>
      </c>
      <c r="F12" s="61"/>
      <c r="G12" s="57">
        <f t="shared" si="3"/>
        <v>36464</v>
      </c>
      <c r="H12" s="58">
        <f t="shared" si="2"/>
        <v>36513</v>
      </c>
      <c r="I12" s="59">
        <v>36526</v>
      </c>
      <c r="J12" s="60">
        <f t="shared" si="4"/>
        <v>36534</v>
      </c>
      <c r="K12" s="61" t="s">
        <v>65</v>
      </c>
      <c r="L12" s="60">
        <f t="shared" si="0"/>
        <v>36555</v>
      </c>
      <c r="M12" s="60">
        <f>EDATE(I12,7)</f>
        <v>36739</v>
      </c>
      <c r="N12" s="268"/>
      <c r="O12" s="54" t="s">
        <v>66</v>
      </c>
      <c r="P12" s="54"/>
      <c r="Q12" s="56"/>
      <c r="R12" s="54"/>
      <c r="S12" s="90"/>
      <c r="T12" s="91">
        <f t="shared" si="1"/>
        <v>1</v>
      </c>
      <c r="U12" s="91"/>
    </row>
    <row r="13" spans="1:21">
      <c r="A13" s="53"/>
      <c r="B13" s="54" t="s">
        <v>86</v>
      </c>
      <c r="C13" s="54" t="s">
        <v>81</v>
      </c>
      <c r="D13" s="55" t="s">
        <v>21</v>
      </c>
      <c r="E13" s="56">
        <v>42471</v>
      </c>
      <c r="F13" s="56"/>
      <c r="G13" s="71">
        <f t="shared" si="3"/>
        <v>36464</v>
      </c>
      <c r="H13" s="58">
        <f t="shared" si="2"/>
        <v>36513</v>
      </c>
      <c r="I13" s="59">
        <v>36526</v>
      </c>
      <c r="J13" s="60">
        <f t="shared" si="4"/>
        <v>36534</v>
      </c>
      <c r="K13" s="54" t="s">
        <v>65</v>
      </c>
      <c r="L13" s="60">
        <f t="shared" si="0"/>
        <v>36555</v>
      </c>
      <c r="M13" s="60">
        <f t="shared" ref="M13:M18" si="5">EDATE(I13,10)</f>
        <v>36831</v>
      </c>
      <c r="N13" s="53"/>
      <c r="O13" s="54" t="s">
        <v>66</v>
      </c>
      <c r="P13" s="54" t="s">
        <v>87</v>
      </c>
      <c r="Q13" s="56"/>
      <c r="R13" s="54"/>
      <c r="S13" s="90"/>
      <c r="T13" s="91">
        <f t="shared" si="1"/>
        <v>1</v>
      </c>
      <c r="U13" s="91"/>
    </row>
    <row r="14" spans="1:21">
      <c r="A14" s="53"/>
      <c r="B14" s="54" t="s">
        <v>88</v>
      </c>
      <c r="C14" s="54" t="s">
        <v>81</v>
      </c>
      <c r="D14" s="55" t="s">
        <v>23</v>
      </c>
      <c r="E14" s="56">
        <v>42779</v>
      </c>
      <c r="F14" s="56">
        <v>42807</v>
      </c>
      <c r="G14" s="71">
        <v>42809</v>
      </c>
      <c r="H14" s="58">
        <f t="shared" si="2"/>
        <v>36513</v>
      </c>
      <c r="I14" s="59">
        <v>36526</v>
      </c>
      <c r="J14" s="60">
        <f t="shared" si="4"/>
        <v>36534</v>
      </c>
      <c r="K14" s="54" t="s">
        <v>65</v>
      </c>
      <c r="L14" s="60">
        <f t="shared" si="0"/>
        <v>36555</v>
      </c>
      <c r="M14" s="60">
        <f t="shared" si="5"/>
        <v>36831</v>
      </c>
      <c r="N14" s="53"/>
      <c r="O14" s="54" t="s">
        <v>66</v>
      </c>
      <c r="P14" s="54"/>
      <c r="Q14" s="54"/>
      <c r="R14" s="54"/>
      <c r="S14" s="90"/>
      <c r="T14" s="91">
        <f t="shared" si="1"/>
        <v>1</v>
      </c>
      <c r="U14" s="91"/>
    </row>
    <row r="15" spans="1:21">
      <c r="A15" s="53"/>
      <c r="B15" s="54" t="s">
        <v>89</v>
      </c>
      <c r="C15" s="54" t="s">
        <v>81</v>
      </c>
      <c r="D15" s="55" t="s">
        <v>23</v>
      </c>
      <c r="E15" s="56">
        <v>42780</v>
      </c>
      <c r="F15" s="56">
        <v>42807</v>
      </c>
      <c r="G15" s="71">
        <v>42809</v>
      </c>
      <c r="H15" s="75">
        <f t="shared" si="2"/>
        <v>36513</v>
      </c>
      <c r="I15" s="59">
        <v>36526</v>
      </c>
      <c r="J15" s="60">
        <f t="shared" si="4"/>
        <v>36534</v>
      </c>
      <c r="K15" s="54" t="s">
        <v>65</v>
      </c>
      <c r="L15" s="60">
        <f t="shared" si="0"/>
        <v>36555</v>
      </c>
      <c r="M15" s="60">
        <f t="shared" si="5"/>
        <v>36831</v>
      </c>
      <c r="N15" s="53"/>
      <c r="O15" s="54" t="s">
        <v>66</v>
      </c>
      <c r="P15" s="54"/>
      <c r="Q15" s="54"/>
      <c r="R15" s="54"/>
      <c r="S15" s="90"/>
      <c r="T15" s="91">
        <f t="shared" si="1"/>
        <v>1</v>
      </c>
      <c r="U15" s="91"/>
    </row>
    <row r="16" spans="1:21">
      <c r="A16" s="53"/>
      <c r="B16" s="54" t="s">
        <v>90</v>
      </c>
      <c r="C16" s="54" t="s">
        <v>81</v>
      </c>
      <c r="D16" s="55" t="s">
        <v>23</v>
      </c>
      <c r="E16" s="56">
        <v>43118</v>
      </c>
      <c r="F16" s="56">
        <v>43150</v>
      </c>
      <c r="G16" s="71">
        <v>43157</v>
      </c>
      <c r="H16" s="58">
        <f t="shared" si="2"/>
        <v>36513</v>
      </c>
      <c r="I16" s="59">
        <v>36526</v>
      </c>
      <c r="J16" s="60">
        <f t="shared" si="4"/>
        <v>36534</v>
      </c>
      <c r="K16" s="54" t="s">
        <v>65</v>
      </c>
      <c r="L16" s="60">
        <f t="shared" si="0"/>
        <v>36555</v>
      </c>
      <c r="M16" s="60">
        <f t="shared" si="5"/>
        <v>36831</v>
      </c>
      <c r="N16" s="53"/>
      <c r="O16" s="54" t="s">
        <v>66</v>
      </c>
      <c r="P16" s="54"/>
      <c r="Q16" s="54"/>
      <c r="R16" s="54"/>
      <c r="S16" s="90"/>
      <c r="T16" s="91">
        <f t="shared" si="1"/>
        <v>1</v>
      </c>
      <c r="U16" s="91"/>
    </row>
    <row r="17" spans="1:21">
      <c r="A17" s="53"/>
      <c r="B17" s="54" t="s">
        <v>91</v>
      </c>
      <c r="C17" s="54" t="s">
        <v>81</v>
      </c>
      <c r="D17" s="55" t="s">
        <v>21</v>
      </c>
      <c r="E17" s="56">
        <v>44515</v>
      </c>
      <c r="F17" s="56"/>
      <c r="G17" s="57">
        <f t="shared" ref="G17:G23" si="6">I17-62</f>
        <v>36464</v>
      </c>
      <c r="H17" s="58">
        <f t="shared" si="2"/>
        <v>36513</v>
      </c>
      <c r="I17" s="59">
        <v>36526</v>
      </c>
      <c r="J17" s="60">
        <f t="shared" si="4"/>
        <v>36534</v>
      </c>
      <c r="K17" s="54" t="s">
        <v>65</v>
      </c>
      <c r="L17" s="60">
        <f t="shared" si="0"/>
        <v>36555</v>
      </c>
      <c r="M17" s="60">
        <f t="shared" si="5"/>
        <v>36831</v>
      </c>
      <c r="N17" s="53"/>
      <c r="O17" s="54" t="s">
        <v>66</v>
      </c>
      <c r="P17" s="54" t="s">
        <v>92</v>
      </c>
      <c r="Q17" s="56">
        <v>44104</v>
      </c>
      <c r="R17" s="54"/>
      <c r="S17" s="90" t="s">
        <v>69</v>
      </c>
      <c r="T17" s="91">
        <f t="shared" si="1"/>
        <v>0</v>
      </c>
      <c r="U17" s="91"/>
    </row>
    <row r="18" spans="1:21">
      <c r="A18" s="53"/>
      <c r="B18" s="54" t="s">
        <v>93</v>
      </c>
      <c r="C18" s="54" t="s">
        <v>94</v>
      </c>
      <c r="D18" s="55" t="s">
        <v>24</v>
      </c>
      <c r="E18" s="56">
        <v>43181</v>
      </c>
      <c r="F18" s="56"/>
      <c r="G18" s="57">
        <f t="shared" si="6"/>
        <v>36464</v>
      </c>
      <c r="H18" s="58">
        <f t="shared" si="2"/>
        <v>36513</v>
      </c>
      <c r="I18" s="59">
        <v>36526</v>
      </c>
      <c r="J18" s="60">
        <f t="shared" si="4"/>
        <v>36534</v>
      </c>
      <c r="K18" s="54" t="s">
        <v>65</v>
      </c>
      <c r="L18" s="60">
        <f t="shared" si="0"/>
        <v>36555</v>
      </c>
      <c r="M18" s="60">
        <f t="shared" si="5"/>
        <v>36831</v>
      </c>
      <c r="N18" s="53"/>
      <c r="O18" s="54" t="s">
        <v>66</v>
      </c>
      <c r="P18" s="61" t="s">
        <v>95</v>
      </c>
      <c r="Q18" s="56">
        <v>41944</v>
      </c>
      <c r="R18" s="54" t="s">
        <v>68</v>
      </c>
      <c r="S18" s="90"/>
      <c r="T18" s="91">
        <f t="shared" si="1"/>
        <v>0</v>
      </c>
      <c r="U18" s="91"/>
    </row>
    <row r="19" spans="1:21">
      <c r="A19" s="53"/>
      <c r="B19" s="54" t="s">
        <v>96</v>
      </c>
      <c r="C19" s="54" t="s">
        <v>97</v>
      </c>
      <c r="D19" s="55" t="s">
        <v>98</v>
      </c>
      <c r="E19" s="56">
        <v>42111</v>
      </c>
      <c r="F19" s="56"/>
      <c r="G19" s="71">
        <f t="shared" si="6"/>
        <v>36464</v>
      </c>
      <c r="H19" s="77">
        <f t="shared" si="2"/>
        <v>36513</v>
      </c>
      <c r="I19" s="59">
        <v>36526</v>
      </c>
      <c r="J19" s="60">
        <f t="shared" si="4"/>
        <v>36534</v>
      </c>
      <c r="K19" s="82" t="s">
        <v>65</v>
      </c>
      <c r="L19" s="60">
        <f t="shared" si="0"/>
        <v>36555</v>
      </c>
      <c r="M19" s="60">
        <f>EDATE(I19,9)</f>
        <v>36800</v>
      </c>
      <c r="N19" s="53"/>
      <c r="O19" s="54" t="s">
        <v>66</v>
      </c>
      <c r="P19" s="82" t="s">
        <v>99</v>
      </c>
      <c r="Q19" s="84"/>
      <c r="R19" s="82"/>
      <c r="S19" s="270"/>
      <c r="T19" s="91">
        <f t="shared" si="1"/>
        <v>1</v>
      </c>
      <c r="U19" s="91"/>
    </row>
    <row r="20" spans="1:21">
      <c r="A20" s="53"/>
      <c r="B20" s="54" t="s">
        <v>100</v>
      </c>
      <c r="C20" s="54" t="s">
        <v>97</v>
      </c>
      <c r="D20" s="55" t="s">
        <v>98</v>
      </c>
      <c r="E20" s="56">
        <v>42298</v>
      </c>
      <c r="F20" s="56">
        <v>42317</v>
      </c>
      <c r="G20" s="57">
        <f t="shared" si="6"/>
        <v>36464</v>
      </c>
      <c r="H20" s="57">
        <f t="shared" si="2"/>
        <v>36513</v>
      </c>
      <c r="I20" s="86">
        <v>36526</v>
      </c>
      <c r="J20" s="87">
        <f t="shared" si="4"/>
        <v>36534</v>
      </c>
      <c r="K20" s="54" t="s">
        <v>65</v>
      </c>
      <c r="L20" s="88">
        <f t="shared" si="0"/>
        <v>36555</v>
      </c>
      <c r="M20" s="60">
        <f>EDATE(I20,7)</f>
        <v>36739</v>
      </c>
      <c r="N20" s="72"/>
      <c r="O20" s="89" t="s">
        <v>66</v>
      </c>
      <c r="P20" s="54" t="s">
        <v>95</v>
      </c>
      <c r="Q20" s="56"/>
      <c r="R20" s="54"/>
      <c r="S20" s="90"/>
      <c r="T20" s="91">
        <f t="shared" si="1"/>
        <v>1</v>
      </c>
      <c r="U20" s="91"/>
    </row>
    <row r="21" spans="1:21">
      <c r="A21" s="70"/>
      <c r="B21" s="78" t="s">
        <v>101</v>
      </c>
      <c r="C21" s="54" t="s">
        <v>97</v>
      </c>
      <c r="D21" s="55" t="s">
        <v>98</v>
      </c>
      <c r="E21" s="79"/>
      <c r="F21" s="79"/>
      <c r="G21" s="57">
        <f t="shared" si="6"/>
        <v>36464</v>
      </c>
      <c r="H21" s="57">
        <f t="shared" si="2"/>
        <v>36513</v>
      </c>
      <c r="I21" s="93">
        <v>36526</v>
      </c>
      <c r="J21" s="87">
        <f t="shared" si="4"/>
        <v>36534</v>
      </c>
      <c r="K21" s="78" t="s">
        <v>102</v>
      </c>
      <c r="L21" s="88">
        <f t="shared" si="0"/>
        <v>36555</v>
      </c>
      <c r="M21" s="80">
        <v>0</v>
      </c>
      <c r="N21" s="70"/>
      <c r="O21" s="89" t="s">
        <v>66</v>
      </c>
      <c r="P21" s="70"/>
      <c r="Q21" s="80"/>
      <c r="R21" s="70"/>
      <c r="S21" s="271"/>
      <c r="T21" s="91">
        <f t="shared" si="1"/>
        <v>1</v>
      </c>
      <c r="U21" s="91"/>
    </row>
    <row r="22" spans="1:21">
      <c r="A22" s="53"/>
      <c r="B22" s="54" t="s">
        <v>103</v>
      </c>
      <c r="C22" s="54" t="s">
        <v>104</v>
      </c>
      <c r="D22" s="55" t="s">
        <v>105</v>
      </c>
      <c r="E22" s="56">
        <v>42685</v>
      </c>
      <c r="F22" s="54"/>
      <c r="G22" s="57">
        <f t="shared" si="6"/>
        <v>36464</v>
      </c>
      <c r="H22" s="57">
        <f t="shared" si="2"/>
        <v>36513</v>
      </c>
      <c r="I22" s="86">
        <v>36526</v>
      </c>
      <c r="J22" s="87">
        <f t="shared" si="4"/>
        <v>36534</v>
      </c>
      <c r="K22" s="54" t="s">
        <v>65</v>
      </c>
      <c r="L22" s="88">
        <f t="shared" si="0"/>
        <v>36555</v>
      </c>
      <c r="M22" s="60">
        <f>EDATE(I22,10)</f>
        <v>36831</v>
      </c>
      <c r="N22" s="53"/>
      <c r="O22" s="89" t="s">
        <v>66</v>
      </c>
      <c r="P22" s="61" t="s">
        <v>67</v>
      </c>
      <c r="Q22" s="56">
        <v>41944</v>
      </c>
      <c r="R22" s="54" t="s">
        <v>68</v>
      </c>
      <c r="S22" s="90"/>
      <c r="T22" s="91">
        <f t="shared" si="1"/>
        <v>0</v>
      </c>
      <c r="U22" s="91"/>
    </row>
    <row r="23" spans="1:21">
      <c r="A23" s="70"/>
      <c r="B23" s="64" t="s">
        <v>106</v>
      </c>
      <c r="C23" s="64" t="s">
        <v>107</v>
      </c>
      <c r="D23" s="65" t="s">
        <v>108</v>
      </c>
      <c r="E23" s="66">
        <v>41942</v>
      </c>
      <c r="F23" s="66"/>
      <c r="G23" s="69">
        <f t="shared" si="6"/>
        <v>36464</v>
      </c>
      <c r="H23" s="272">
        <f t="shared" si="2"/>
        <v>36513</v>
      </c>
      <c r="I23" s="93">
        <v>36526</v>
      </c>
      <c r="J23" s="272">
        <f t="shared" si="4"/>
        <v>36534</v>
      </c>
      <c r="K23" s="54" t="s">
        <v>102</v>
      </c>
      <c r="L23" s="273">
        <f t="shared" si="0"/>
        <v>36555</v>
      </c>
      <c r="M23" s="69">
        <f>EDATE(I23,9)</f>
        <v>36800</v>
      </c>
      <c r="N23" s="274"/>
      <c r="O23" s="275" t="s">
        <v>66</v>
      </c>
      <c r="P23" s="54"/>
      <c r="Q23" s="56"/>
      <c r="R23" s="54"/>
      <c r="S23" s="90"/>
      <c r="T23" s="91">
        <f t="shared" si="1"/>
        <v>1</v>
      </c>
      <c r="U23" s="91"/>
    </row>
    <row r="24" spans="1:21">
      <c r="A24" s="53"/>
      <c r="B24" s="54" t="s">
        <v>109</v>
      </c>
      <c r="C24" s="54" t="s">
        <v>107</v>
      </c>
      <c r="D24" s="55" t="s">
        <v>110</v>
      </c>
      <c r="E24" s="56">
        <v>41962</v>
      </c>
      <c r="F24" s="56">
        <v>41990</v>
      </c>
      <c r="G24" s="56">
        <v>41990</v>
      </c>
      <c r="H24" s="276">
        <f t="shared" si="2"/>
        <v>36513</v>
      </c>
      <c r="I24" s="86">
        <v>36526</v>
      </c>
      <c r="J24" s="87">
        <f t="shared" si="4"/>
        <v>36534</v>
      </c>
      <c r="K24" s="54" t="s">
        <v>102</v>
      </c>
      <c r="L24" s="88">
        <f t="shared" si="0"/>
        <v>36555</v>
      </c>
      <c r="M24" s="60">
        <f>EDATE(I24,9)</f>
        <v>36800</v>
      </c>
      <c r="N24" s="53"/>
      <c r="O24" s="89" t="s">
        <v>66</v>
      </c>
      <c r="P24" s="54"/>
      <c r="Q24" s="56"/>
      <c r="R24" s="54"/>
      <c r="S24" s="90"/>
      <c r="T24" s="91">
        <f t="shared" si="1"/>
        <v>1</v>
      </c>
      <c r="U24" s="91"/>
    </row>
    <row r="25" spans="1:21">
      <c r="A25" s="53"/>
      <c r="B25" s="82" t="s">
        <v>111</v>
      </c>
      <c r="C25" s="54" t="s">
        <v>107</v>
      </c>
      <c r="D25" s="55" t="s">
        <v>112</v>
      </c>
      <c r="E25" s="56">
        <v>42859</v>
      </c>
      <c r="F25" s="54"/>
      <c r="G25" s="60">
        <f>I25-62</f>
        <v>36464</v>
      </c>
      <c r="H25" s="88">
        <f t="shared" si="2"/>
        <v>36513</v>
      </c>
      <c r="I25" s="86">
        <v>36526</v>
      </c>
      <c r="J25" s="60">
        <f t="shared" si="4"/>
        <v>36534</v>
      </c>
      <c r="K25" s="82" t="s">
        <v>65</v>
      </c>
      <c r="L25" s="277">
        <f t="shared" si="0"/>
        <v>36555</v>
      </c>
      <c r="M25" s="60">
        <f>EDATE(I25,10)</f>
        <v>36831</v>
      </c>
      <c r="N25" s="278"/>
      <c r="O25" s="82" t="s">
        <v>66</v>
      </c>
      <c r="P25" s="82"/>
      <c r="Q25" s="84"/>
      <c r="R25" s="82"/>
      <c r="S25" s="270"/>
      <c r="T25" s="206">
        <f t="shared" si="1"/>
        <v>1</v>
      </c>
      <c r="U25" s="206"/>
    </row>
    <row r="26" spans="1:21" s="63" customFormat="1">
      <c r="A26" s="70"/>
      <c r="B26" s="82" t="s">
        <v>494</v>
      </c>
      <c r="C26" s="54" t="s">
        <v>122</v>
      </c>
      <c r="D26" s="279" t="s">
        <v>38</v>
      </c>
      <c r="E26" s="56">
        <v>43879</v>
      </c>
      <c r="F26" s="84">
        <v>44546</v>
      </c>
      <c r="G26" s="74">
        <v>44547</v>
      </c>
      <c r="H26" s="280">
        <f t="shared" si="2"/>
        <v>36513</v>
      </c>
      <c r="I26" s="281">
        <v>36526</v>
      </c>
      <c r="J26" s="60">
        <f t="shared" si="4"/>
        <v>36534</v>
      </c>
      <c r="K26" s="82" t="s">
        <v>65</v>
      </c>
      <c r="L26" s="277">
        <f t="shared" si="0"/>
        <v>36555</v>
      </c>
      <c r="M26" s="60">
        <f>EDATE(I26,10)</f>
        <v>36831</v>
      </c>
      <c r="N26" s="282"/>
      <c r="O26" s="82" t="s">
        <v>66</v>
      </c>
      <c r="P26" s="83" t="s">
        <v>87</v>
      </c>
      <c r="Q26" s="84">
        <v>44305</v>
      </c>
      <c r="R26" s="82" t="s">
        <v>351</v>
      </c>
      <c r="S26" s="270" t="s">
        <v>374</v>
      </c>
      <c r="T26" s="206">
        <f t="shared" si="1"/>
        <v>0</v>
      </c>
      <c r="U26" s="206">
        <v>1</v>
      </c>
    </row>
    <row r="27" spans="1:21">
      <c r="A27" s="283">
        <f t="shared" ref="A27:A47" si="7">ROW(1:1)</f>
        <v>1</v>
      </c>
      <c r="B27" s="91" t="s">
        <v>113</v>
      </c>
      <c r="C27" s="91" t="s">
        <v>528</v>
      </c>
      <c r="D27" s="107" t="s">
        <v>38</v>
      </c>
      <c r="E27" s="105"/>
      <c r="F27" s="108"/>
      <c r="G27" s="105" t="s">
        <v>115</v>
      </c>
      <c r="H27" s="109"/>
      <c r="I27" s="284">
        <v>41682</v>
      </c>
      <c r="J27" s="109"/>
      <c r="K27" s="91" t="s">
        <v>65</v>
      </c>
      <c r="L27" s="111">
        <f t="shared" ref="L27:L47" si="8">I27+20</f>
        <v>41702</v>
      </c>
      <c r="M27" s="113">
        <v>41899</v>
      </c>
      <c r="N27" s="112" t="s">
        <v>116</v>
      </c>
      <c r="O27" s="114"/>
      <c r="P27" s="91" t="s">
        <v>75</v>
      </c>
      <c r="Q27" s="105"/>
      <c r="R27" s="91"/>
      <c r="S27" s="106"/>
      <c r="T27" s="91">
        <f t="shared" si="1"/>
        <v>1</v>
      </c>
      <c r="U27" s="91">
        <v>2</v>
      </c>
    </row>
    <row r="28" spans="1:21">
      <c r="A28" s="283">
        <f t="shared" si="7"/>
        <v>2</v>
      </c>
      <c r="B28" s="91" t="s">
        <v>117</v>
      </c>
      <c r="C28" s="91" t="s">
        <v>528</v>
      </c>
      <c r="D28" s="107" t="s">
        <v>38</v>
      </c>
      <c r="E28" s="105"/>
      <c r="F28" s="108"/>
      <c r="G28" s="105" t="s">
        <v>115</v>
      </c>
      <c r="H28" s="109"/>
      <c r="I28" s="284">
        <v>41682</v>
      </c>
      <c r="J28" s="109"/>
      <c r="K28" s="91" t="s">
        <v>65</v>
      </c>
      <c r="L28" s="111">
        <f t="shared" si="8"/>
        <v>41702</v>
      </c>
      <c r="M28" s="113">
        <v>41899</v>
      </c>
      <c r="N28" s="112" t="s">
        <v>116</v>
      </c>
      <c r="O28" s="114"/>
      <c r="P28" s="105"/>
      <c r="Q28" s="105"/>
      <c r="R28" s="91"/>
      <c r="S28" s="106"/>
      <c r="T28" s="91">
        <f t="shared" si="1"/>
        <v>1</v>
      </c>
      <c r="U28" s="91">
        <v>2</v>
      </c>
    </row>
    <row r="29" spans="1:21">
      <c r="A29" s="283">
        <f t="shared" si="7"/>
        <v>3</v>
      </c>
      <c r="B29" s="285" t="s">
        <v>118</v>
      </c>
      <c r="C29" s="285" t="s">
        <v>73</v>
      </c>
      <c r="D29" s="286" t="s">
        <v>74</v>
      </c>
      <c r="E29" s="285"/>
      <c r="F29" s="287"/>
      <c r="G29" s="285" t="s">
        <v>115</v>
      </c>
      <c r="H29" s="288"/>
      <c r="I29" s="289">
        <v>41702</v>
      </c>
      <c r="J29" s="288"/>
      <c r="K29" s="285" t="s">
        <v>102</v>
      </c>
      <c r="L29" s="120">
        <f t="shared" si="8"/>
        <v>41722</v>
      </c>
      <c r="M29" s="122">
        <f>EDATE(I29,9)</f>
        <v>41977</v>
      </c>
      <c r="N29" s="121" t="s">
        <v>116</v>
      </c>
      <c r="O29" s="123" t="s">
        <v>346</v>
      </c>
      <c r="P29" s="285" t="s">
        <v>120</v>
      </c>
      <c r="Q29" s="285"/>
      <c r="R29" s="285"/>
      <c r="S29" s="290"/>
      <c r="T29" s="91">
        <f t="shared" si="1"/>
        <v>1</v>
      </c>
      <c r="U29" s="91">
        <v>2</v>
      </c>
    </row>
    <row r="30" spans="1:21">
      <c r="A30" s="283">
        <f t="shared" si="7"/>
        <v>4</v>
      </c>
      <c r="B30" s="285" t="s">
        <v>121</v>
      </c>
      <c r="C30" s="285" t="s">
        <v>77</v>
      </c>
      <c r="D30" s="286" t="s">
        <v>30</v>
      </c>
      <c r="E30" s="285"/>
      <c r="F30" s="287"/>
      <c r="G30" s="285" t="s">
        <v>115</v>
      </c>
      <c r="H30" s="288"/>
      <c r="I30" s="289">
        <v>41724</v>
      </c>
      <c r="J30" s="291"/>
      <c r="K30" s="285" t="s">
        <v>102</v>
      </c>
      <c r="L30" s="120">
        <f t="shared" si="8"/>
        <v>41744</v>
      </c>
      <c r="M30" s="122">
        <f>EDATE(I30,9)</f>
        <v>41999</v>
      </c>
      <c r="N30" s="121" t="s">
        <v>116</v>
      </c>
      <c r="O30" s="123"/>
      <c r="P30" s="285"/>
      <c r="Q30" s="285"/>
      <c r="R30" s="285"/>
      <c r="S30" s="290"/>
      <c r="T30" s="91">
        <f t="shared" si="1"/>
        <v>1</v>
      </c>
      <c r="U30" s="91">
        <v>2</v>
      </c>
    </row>
    <row r="31" spans="1:21">
      <c r="A31" s="283">
        <f t="shared" si="7"/>
        <v>5</v>
      </c>
      <c r="B31" s="91" t="s">
        <v>123</v>
      </c>
      <c r="C31" s="91" t="s">
        <v>79</v>
      </c>
      <c r="D31" s="107" t="s">
        <v>124</v>
      </c>
      <c r="E31" s="91"/>
      <c r="F31" s="126"/>
      <c r="G31" s="91" t="s">
        <v>115</v>
      </c>
      <c r="H31" s="109"/>
      <c r="I31" s="284">
        <v>41745</v>
      </c>
      <c r="J31" s="127"/>
      <c r="K31" s="91" t="s">
        <v>65</v>
      </c>
      <c r="L31" s="111">
        <f t="shared" si="8"/>
        <v>41765</v>
      </c>
      <c r="M31" s="113">
        <f>EDATE(I31,7)</f>
        <v>41959</v>
      </c>
      <c r="N31" s="128" t="s">
        <v>116</v>
      </c>
      <c r="O31" s="114"/>
      <c r="P31" s="105"/>
      <c r="Q31" s="105"/>
      <c r="R31" s="91"/>
      <c r="S31" s="106"/>
      <c r="T31" s="91">
        <f t="shared" si="1"/>
        <v>1</v>
      </c>
      <c r="U31" s="91">
        <v>2</v>
      </c>
    </row>
    <row r="32" spans="1:21">
      <c r="A32" s="283">
        <f t="shared" si="7"/>
        <v>6</v>
      </c>
      <c r="B32" s="91" t="s">
        <v>125</v>
      </c>
      <c r="C32" s="91" t="s">
        <v>79</v>
      </c>
      <c r="D32" s="107" t="s">
        <v>124</v>
      </c>
      <c r="E32" s="91"/>
      <c r="F32" s="126"/>
      <c r="G32" s="91" t="s">
        <v>115</v>
      </c>
      <c r="H32" s="109"/>
      <c r="I32" s="284">
        <v>41745</v>
      </c>
      <c r="J32" s="127"/>
      <c r="K32" s="91" t="s">
        <v>65</v>
      </c>
      <c r="L32" s="111">
        <f t="shared" si="8"/>
        <v>41765</v>
      </c>
      <c r="M32" s="113">
        <f>EDATE(I32,7)</f>
        <v>41959</v>
      </c>
      <c r="N32" s="128" t="s">
        <v>116</v>
      </c>
      <c r="O32" s="114"/>
      <c r="P32" s="105"/>
      <c r="Q32" s="105"/>
      <c r="R32" s="91"/>
      <c r="S32" s="106"/>
      <c r="T32" s="91">
        <f t="shared" si="1"/>
        <v>1</v>
      </c>
      <c r="U32" s="91">
        <v>2</v>
      </c>
    </row>
    <row r="33" spans="1:21">
      <c r="A33" s="283">
        <f t="shared" si="7"/>
        <v>7</v>
      </c>
      <c r="B33" s="285" t="s">
        <v>126</v>
      </c>
      <c r="C33" s="285" t="s">
        <v>81</v>
      </c>
      <c r="D33" s="286" t="s">
        <v>23</v>
      </c>
      <c r="E33" s="285"/>
      <c r="F33" s="287"/>
      <c r="G33" s="285" t="s">
        <v>115</v>
      </c>
      <c r="H33" s="288"/>
      <c r="I33" s="289">
        <v>41785</v>
      </c>
      <c r="J33" s="288"/>
      <c r="K33" s="285" t="s">
        <v>102</v>
      </c>
      <c r="L33" s="120">
        <f t="shared" si="8"/>
        <v>41805</v>
      </c>
      <c r="M33" s="122">
        <f>EDATE(I33,9)</f>
        <v>42061</v>
      </c>
      <c r="N33" s="121" t="s">
        <v>116</v>
      </c>
      <c r="O33" s="123"/>
      <c r="P33" s="285"/>
      <c r="Q33" s="285"/>
      <c r="R33" s="285"/>
      <c r="S33" s="290"/>
      <c r="T33" s="91">
        <f t="shared" si="1"/>
        <v>1</v>
      </c>
      <c r="U33" s="91">
        <v>2</v>
      </c>
    </row>
    <row r="34" spans="1:21">
      <c r="A34" s="283">
        <f t="shared" si="7"/>
        <v>8</v>
      </c>
      <c r="B34" s="91" t="s">
        <v>127</v>
      </c>
      <c r="C34" s="91" t="s">
        <v>527</v>
      </c>
      <c r="D34" s="107" t="s">
        <v>128</v>
      </c>
      <c r="E34" s="91"/>
      <c r="F34" s="126"/>
      <c r="G34" s="91" t="s">
        <v>115</v>
      </c>
      <c r="H34" s="109"/>
      <c r="I34" s="284">
        <v>41786</v>
      </c>
      <c r="J34" s="127"/>
      <c r="K34" s="91" t="s">
        <v>65</v>
      </c>
      <c r="L34" s="111">
        <f t="shared" si="8"/>
        <v>41806</v>
      </c>
      <c r="M34" s="113">
        <f t="shared" ref="M34:M45" si="9">EDATE(I34,7)</f>
        <v>42000</v>
      </c>
      <c r="N34" s="128" t="s">
        <v>116</v>
      </c>
      <c r="O34" s="114"/>
      <c r="P34" s="105"/>
      <c r="Q34" s="105"/>
      <c r="R34" s="91"/>
      <c r="S34" s="106"/>
      <c r="T34" s="91">
        <f t="shared" si="1"/>
        <v>1</v>
      </c>
      <c r="U34" s="91">
        <v>2</v>
      </c>
    </row>
    <row r="35" spans="1:21">
      <c r="A35" s="283">
        <f t="shared" si="7"/>
        <v>9</v>
      </c>
      <c r="B35" s="91" t="s">
        <v>129</v>
      </c>
      <c r="C35" s="91" t="s">
        <v>527</v>
      </c>
      <c r="D35" s="107" t="s">
        <v>128</v>
      </c>
      <c r="E35" s="91"/>
      <c r="F35" s="126"/>
      <c r="G35" s="91" t="s">
        <v>115</v>
      </c>
      <c r="H35" s="109"/>
      <c r="I35" s="284">
        <v>41786</v>
      </c>
      <c r="J35" s="127"/>
      <c r="K35" s="91" t="s">
        <v>65</v>
      </c>
      <c r="L35" s="111">
        <f t="shared" si="8"/>
        <v>41806</v>
      </c>
      <c r="M35" s="113">
        <f t="shared" si="9"/>
        <v>42000</v>
      </c>
      <c r="N35" s="128" t="s">
        <v>116</v>
      </c>
      <c r="O35" s="114"/>
      <c r="P35" s="105" t="s">
        <v>130</v>
      </c>
      <c r="Q35" s="105"/>
      <c r="R35" s="91"/>
      <c r="S35" s="106"/>
      <c r="T35" s="91">
        <f t="shared" si="1"/>
        <v>1</v>
      </c>
      <c r="U35" s="91">
        <v>2</v>
      </c>
    </row>
    <row r="36" spans="1:21">
      <c r="A36" s="283">
        <f t="shared" si="7"/>
        <v>10</v>
      </c>
      <c r="B36" s="91" t="s">
        <v>131</v>
      </c>
      <c r="C36" s="91" t="s">
        <v>73</v>
      </c>
      <c r="D36" s="107" t="s">
        <v>74</v>
      </c>
      <c r="E36" s="105"/>
      <c r="F36" s="108"/>
      <c r="G36" s="105" t="s">
        <v>115</v>
      </c>
      <c r="H36" s="109"/>
      <c r="I36" s="284">
        <v>41800</v>
      </c>
      <c r="J36" s="109"/>
      <c r="K36" s="91" t="s">
        <v>65</v>
      </c>
      <c r="L36" s="111">
        <f t="shared" si="8"/>
        <v>41820</v>
      </c>
      <c r="M36" s="113">
        <f t="shared" si="9"/>
        <v>42014</v>
      </c>
      <c r="N36" s="129" t="s">
        <v>116</v>
      </c>
      <c r="O36" s="114"/>
      <c r="P36" s="105" t="s">
        <v>130</v>
      </c>
      <c r="Q36" s="105"/>
      <c r="R36" s="91"/>
      <c r="S36" s="106"/>
      <c r="T36" s="91">
        <f t="shared" si="1"/>
        <v>1</v>
      </c>
      <c r="U36" s="91">
        <v>2</v>
      </c>
    </row>
    <row r="37" spans="1:21">
      <c r="A37" s="283">
        <f t="shared" si="7"/>
        <v>11</v>
      </c>
      <c r="B37" s="91" t="s">
        <v>132</v>
      </c>
      <c r="C37" s="91" t="s">
        <v>107</v>
      </c>
      <c r="D37" s="130" t="s">
        <v>108</v>
      </c>
      <c r="E37" s="91"/>
      <c r="F37" s="126"/>
      <c r="G37" s="91" t="s">
        <v>115</v>
      </c>
      <c r="H37" s="131"/>
      <c r="I37" s="284">
        <v>41801</v>
      </c>
      <c r="J37" s="131"/>
      <c r="K37" s="91" t="s">
        <v>65</v>
      </c>
      <c r="L37" s="111">
        <f t="shared" si="8"/>
        <v>41821</v>
      </c>
      <c r="M37" s="113">
        <f t="shared" si="9"/>
        <v>42015</v>
      </c>
      <c r="N37" s="129" t="s">
        <v>116</v>
      </c>
      <c r="O37" s="114"/>
      <c r="P37" s="91" t="s">
        <v>75</v>
      </c>
      <c r="Q37" s="105"/>
      <c r="R37" s="91"/>
      <c r="S37" s="106"/>
      <c r="T37" s="91">
        <f t="shared" si="1"/>
        <v>1</v>
      </c>
      <c r="U37" s="91">
        <v>2</v>
      </c>
    </row>
    <row r="38" spans="1:21">
      <c r="A38" s="283">
        <f t="shared" si="7"/>
        <v>12</v>
      </c>
      <c r="B38" s="95" t="s">
        <v>134</v>
      </c>
      <c r="C38" s="95" t="s">
        <v>107</v>
      </c>
      <c r="D38" s="143" t="s">
        <v>112</v>
      </c>
      <c r="E38" s="95"/>
      <c r="F38" s="144"/>
      <c r="G38" s="95" t="s">
        <v>115</v>
      </c>
      <c r="H38" s="145"/>
      <c r="I38" s="292">
        <v>41801</v>
      </c>
      <c r="J38" s="145"/>
      <c r="K38" s="91" t="s">
        <v>65</v>
      </c>
      <c r="L38" s="101">
        <f t="shared" si="8"/>
        <v>41821</v>
      </c>
      <c r="M38" s="103">
        <f t="shared" si="9"/>
        <v>42015</v>
      </c>
      <c r="N38" s="132" t="s">
        <v>116</v>
      </c>
      <c r="O38" s="104"/>
      <c r="P38" s="105"/>
      <c r="Q38" s="105"/>
      <c r="R38" s="91"/>
      <c r="S38" s="106"/>
      <c r="T38" s="91">
        <f t="shared" si="1"/>
        <v>1</v>
      </c>
      <c r="U38" s="91">
        <v>2</v>
      </c>
    </row>
    <row r="39" spans="1:21">
      <c r="A39" s="283">
        <f t="shared" si="7"/>
        <v>13</v>
      </c>
      <c r="B39" s="91" t="s">
        <v>135</v>
      </c>
      <c r="C39" s="91" t="s">
        <v>528</v>
      </c>
      <c r="D39" s="107" t="s">
        <v>38</v>
      </c>
      <c r="E39" s="105"/>
      <c r="F39" s="108"/>
      <c r="G39" s="105" t="s">
        <v>115</v>
      </c>
      <c r="H39" s="109"/>
      <c r="I39" s="284">
        <v>41808</v>
      </c>
      <c r="J39" s="109"/>
      <c r="K39" s="91" t="s">
        <v>65</v>
      </c>
      <c r="L39" s="111">
        <f t="shared" si="8"/>
        <v>41828</v>
      </c>
      <c r="M39" s="113">
        <f t="shared" si="9"/>
        <v>42022</v>
      </c>
      <c r="N39" s="129" t="s">
        <v>116</v>
      </c>
      <c r="O39" s="114"/>
      <c r="P39" s="105"/>
      <c r="Q39" s="105"/>
      <c r="R39" s="91"/>
      <c r="S39" s="106"/>
      <c r="T39" s="91">
        <f t="shared" si="1"/>
        <v>1</v>
      </c>
      <c r="U39" s="91">
        <v>2</v>
      </c>
    </row>
    <row r="40" spans="1:21">
      <c r="A40" s="283">
        <f t="shared" si="7"/>
        <v>14</v>
      </c>
      <c r="B40" s="91" t="s">
        <v>136</v>
      </c>
      <c r="C40" s="91" t="s">
        <v>528</v>
      </c>
      <c r="D40" s="107" t="s">
        <v>38</v>
      </c>
      <c r="E40" s="105"/>
      <c r="F40" s="108"/>
      <c r="G40" s="105" t="s">
        <v>115</v>
      </c>
      <c r="H40" s="109"/>
      <c r="I40" s="284">
        <v>41808</v>
      </c>
      <c r="J40" s="109"/>
      <c r="K40" s="91" t="s">
        <v>65</v>
      </c>
      <c r="L40" s="111">
        <f t="shared" si="8"/>
        <v>41828</v>
      </c>
      <c r="M40" s="113">
        <f t="shared" si="9"/>
        <v>42022</v>
      </c>
      <c r="N40" s="129" t="s">
        <v>116</v>
      </c>
      <c r="O40" s="114"/>
      <c r="P40" s="105"/>
      <c r="Q40" s="105"/>
      <c r="R40" s="91"/>
      <c r="S40" s="106"/>
      <c r="T40" s="91">
        <f t="shared" si="1"/>
        <v>1</v>
      </c>
      <c r="U40" s="91">
        <v>2</v>
      </c>
    </row>
    <row r="41" spans="1:21">
      <c r="A41" s="283">
        <f t="shared" si="7"/>
        <v>15</v>
      </c>
      <c r="B41" s="91" t="s">
        <v>142</v>
      </c>
      <c r="C41" s="91" t="s">
        <v>77</v>
      </c>
      <c r="D41" s="107" t="s">
        <v>38</v>
      </c>
      <c r="E41" s="105"/>
      <c r="F41" s="108"/>
      <c r="G41" s="105" t="s">
        <v>115</v>
      </c>
      <c r="H41" s="109"/>
      <c r="I41" s="284">
        <v>41815</v>
      </c>
      <c r="J41" s="109"/>
      <c r="K41" s="91" t="s">
        <v>65</v>
      </c>
      <c r="L41" s="111">
        <f t="shared" si="8"/>
        <v>41835</v>
      </c>
      <c r="M41" s="113">
        <f t="shared" si="9"/>
        <v>42029</v>
      </c>
      <c r="N41" s="129" t="s">
        <v>116</v>
      </c>
      <c r="O41" s="114"/>
      <c r="P41" s="105" t="s">
        <v>130</v>
      </c>
      <c r="Q41" s="105"/>
      <c r="R41" s="91"/>
      <c r="S41" s="106"/>
      <c r="T41" s="91">
        <f t="shared" si="1"/>
        <v>1</v>
      </c>
      <c r="U41" s="91">
        <v>2</v>
      </c>
    </row>
    <row r="42" spans="1:21">
      <c r="A42" s="283">
        <f t="shared" si="7"/>
        <v>16</v>
      </c>
      <c r="B42" s="95" t="s">
        <v>143</v>
      </c>
      <c r="C42" s="95" t="s">
        <v>77</v>
      </c>
      <c r="D42" s="96" t="s">
        <v>38</v>
      </c>
      <c r="E42" s="97"/>
      <c r="F42" s="98"/>
      <c r="G42" s="97" t="s">
        <v>115</v>
      </c>
      <c r="H42" s="99"/>
      <c r="I42" s="292">
        <v>41815</v>
      </c>
      <c r="J42" s="99"/>
      <c r="K42" s="91" t="s">
        <v>65</v>
      </c>
      <c r="L42" s="101">
        <f t="shared" si="8"/>
        <v>41835</v>
      </c>
      <c r="M42" s="103">
        <f t="shared" si="9"/>
        <v>42029</v>
      </c>
      <c r="N42" s="132" t="s">
        <v>116</v>
      </c>
      <c r="O42" s="104"/>
      <c r="P42" s="105"/>
      <c r="Q42" s="105"/>
      <c r="R42" s="91"/>
      <c r="S42" s="106"/>
      <c r="T42" s="91">
        <f t="shared" si="1"/>
        <v>1</v>
      </c>
      <c r="U42" s="91">
        <v>2</v>
      </c>
    </row>
    <row r="43" spans="1:21">
      <c r="A43" s="283">
        <f t="shared" si="7"/>
        <v>17</v>
      </c>
      <c r="B43" s="105" t="s">
        <v>139</v>
      </c>
      <c r="C43" s="91" t="s">
        <v>94</v>
      </c>
      <c r="D43" s="130" t="s">
        <v>24</v>
      </c>
      <c r="E43" s="91"/>
      <c r="F43" s="126"/>
      <c r="G43" s="91" t="s">
        <v>115</v>
      </c>
      <c r="H43" s="131"/>
      <c r="I43" s="284">
        <v>41815</v>
      </c>
      <c r="J43" s="131"/>
      <c r="K43" s="91" t="s">
        <v>65</v>
      </c>
      <c r="L43" s="111">
        <f t="shared" si="8"/>
        <v>41835</v>
      </c>
      <c r="M43" s="113">
        <f t="shared" si="9"/>
        <v>42029</v>
      </c>
      <c r="N43" s="129" t="s">
        <v>116</v>
      </c>
      <c r="O43" s="114"/>
      <c r="P43" s="105" t="s">
        <v>130</v>
      </c>
      <c r="Q43" s="105"/>
      <c r="R43" s="91"/>
      <c r="S43" s="106"/>
      <c r="T43" s="91">
        <f t="shared" si="1"/>
        <v>1</v>
      </c>
      <c r="U43" s="91">
        <v>2</v>
      </c>
    </row>
    <row r="44" spans="1:21">
      <c r="A44" s="283">
        <f t="shared" si="7"/>
        <v>18</v>
      </c>
      <c r="B44" s="91" t="s">
        <v>140</v>
      </c>
      <c r="C44" s="91" t="s">
        <v>94</v>
      </c>
      <c r="D44" s="130" t="s">
        <v>25</v>
      </c>
      <c r="E44" s="91"/>
      <c r="F44" s="126"/>
      <c r="G44" s="91" t="s">
        <v>115</v>
      </c>
      <c r="H44" s="131"/>
      <c r="I44" s="284">
        <v>41815</v>
      </c>
      <c r="J44" s="131"/>
      <c r="K44" s="91" t="s">
        <v>65</v>
      </c>
      <c r="L44" s="111">
        <f t="shared" si="8"/>
        <v>41835</v>
      </c>
      <c r="M44" s="113">
        <f t="shared" si="9"/>
        <v>42029</v>
      </c>
      <c r="N44" s="129" t="s">
        <v>116</v>
      </c>
      <c r="O44" s="114"/>
      <c r="P44" s="105"/>
      <c r="Q44" s="105"/>
      <c r="R44" s="91"/>
      <c r="S44" s="106"/>
      <c r="T44" s="91">
        <f t="shared" si="1"/>
        <v>1</v>
      </c>
      <c r="U44" s="91">
        <v>2</v>
      </c>
    </row>
    <row r="45" spans="1:21">
      <c r="A45" s="283">
        <f t="shared" si="7"/>
        <v>19</v>
      </c>
      <c r="B45" s="91" t="s">
        <v>141</v>
      </c>
      <c r="C45" s="91" t="s">
        <v>94</v>
      </c>
      <c r="D45" s="130" t="s">
        <v>24</v>
      </c>
      <c r="E45" s="91"/>
      <c r="F45" s="126"/>
      <c r="G45" s="91" t="s">
        <v>115</v>
      </c>
      <c r="H45" s="131"/>
      <c r="I45" s="284">
        <v>41815</v>
      </c>
      <c r="J45" s="131"/>
      <c r="K45" s="91" t="s">
        <v>65</v>
      </c>
      <c r="L45" s="111">
        <f t="shared" si="8"/>
        <v>41835</v>
      </c>
      <c r="M45" s="113">
        <f t="shared" si="9"/>
        <v>42029</v>
      </c>
      <c r="N45" s="129" t="s">
        <v>116</v>
      </c>
      <c r="O45" s="154"/>
      <c r="P45" s="105"/>
      <c r="Q45" s="105"/>
      <c r="R45" s="91"/>
      <c r="S45" s="106"/>
      <c r="T45" s="91">
        <f t="shared" si="1"/>
        <v>1</v>
      </c>
      <c r="U45" s="91">
        <v>2</v>
      </c>
    </row>
    <row r="46" spans="1:21">
      <c r="A46" s="283">
        <f t="shared" si="7"/>
        <v>20</v>
      </c>
      <c r="B46" s="133" t="s">
        <v>137</v>
      </c>
      <c r="C46" s="133" t="s">
        <v>107</v>
      </c>
      <c r="D46" s="134" t="s">
        <v>110</v>
      </c>
      <c r="E46" s="133"/>
      <c r="F46" s="135"/>
      <c r="G46" s="133" t="s">
        <v>115</v>
      </c>
      <c r="H46" s="136"/>
      <c r="I46" s="137">
        <v>41815</v>
      </c>
      <c r="J46" s="136"/>
      <c r="K46" s="133" t="s">
        <v>102</v>
      </c>
      <c r="L46" s="138">
        <f t="shared" si="8"/>
        <v>41835</v>
      </c>
      <c r="M46" s="140">
        <f>EDATE(I46,9)</f>
        <v>42088</v>
      </c>
      <c r="N46" s="139"/>
      <c r="O46" s="141" t="s">
        <v>539</v>
      </c>
      <c r="P46" s="133"/>
      <c r="Q46" s="133"/>
      <c r="R46" s="133"/>
      <c r="S46" s="142"/>
      <c r="T46" s="91">
        <f t="shared" si="1"/>
        <v>1</v>
      </c>
      <c r="U46" s="91">
        <v>2</v>
      </c>
    </row>
    <row r="47" spans="1:21">
      <c r="A47" s="283">
        <f t="shared" si="7"/>
        <v>21</v>
      </c>
      <c r="B47" s="91" t="s">
        <v>144</v>
      </c>
      <c r="C47" s="91" t="s">
        <v>81</v>
      </c>
      <c r="D47" s="130" t="s">
        <v>23</v>
      </c>
      <c r="E47" s="91"/>
      <c r="F47" s="126"/>
      <c r="G47" s="91" t="s">
        <v>115</v>
      </c>
      <c r="H47" s="131"/>
      <c r="I47" s="284">
        <v>41820</v>
      </c>
      <c r="J47" s="131"/>
      <c r="K47" s="91" t="s">
        <v>65</v>
      </c>
      <c r="L47" s="111">
        <f t="shared" si="8"/>
        <v>41840</v>
      </c>
      <c r="M47" s="113">
        <f t="shared" ref="M47:M54" si="10">EDATE(I47,7)</f>
        <v>42034</v>
      </c>
      <c r="N47" s="129" t="s">
        <v>116</v>
      </c>
      <c r="O47" s="114"/>
      <c r="P47" s="105"/>
      <c r="Q47" s="105"/>
      <c r="R47" s="91"/>
      <c r="S47" s="106"/>
      <c r="T47" s="91">
        <f t="shared" si="1"/>
        <v>1</v>
      </c>
      <c r="U47" s="91">
        <v>2</v>
      </c>
    </row>
    <row r="48" spans="1:21">
      <c r="A48" s="293">
        <f t="shared" ref="A48:A64" si="11">ROW(1:1)</f>
        <v>1</v>
      </c>
      <c r="B48" s="91" t="s">
        <v>145</v>
      </c>
      <c r="C48" s="91" t="s">
        <v>104</v>
      </c>
      <c r="D48" s="130" t="s">
        <v>105</v>
      </c>
      <c r="E48" s="91"/>
      <c r="F48" s="126"/>
      <c r="G48" s="91" t="s">
        <v>115</v>
      </c>
      <c r="H48" s="131"/>
      <c r="I48" s="284">
        <v>41886</v>
      </c>
      <c r="J48" s="131"/>
      <c r="K48" s="91" t="s">
        <v>65</v>
      </c>
      <c r="L48" s="111">
        <v>41915</v>
      </c>
      <c r="M48" s="113">
        <f t="shared" si="10"/>
        <v>42098</v>
      </c>
      <c r="N48" s="129" t="s">
        <v>116</v>
      </c>
      <c r="O48" s="114"/>
      <c r="P48" s="105" t="s">
        <v>130</v>
      </c>
      <c r="Q48" s="105"/>
      <c r="R48" s="91"/>
      <c r="S48" s="106"/>
      <c r="T48" s="91">
        <f t="shared" si="1"/>
        <v>1</v>
      </c>
      <c r="U48" s="91">
        <v>1</v>
      </c>
    </row>
    <row r="49" spans="1:21">
      <c r="A49" s="293">
        <f t="shared" si="11"/>
        <v>2</v>
      </c>
      <c r="B49" s="105" t="s">
        <v>147</v>
      </c>
      <c r="C49" s="91" t="s">
        <v>94</v>
      </c>
      <c r="D49" s="130" t="s">
        <v>25</v>
      </c>
      <c r="E49" s="91"/>
      <c r="F49" s="126"/>
      <c r="G49" s="91" t="s">
        <v>115</v>
      </c>
      <c r="H49" s="131"/>
      <c r="I49" s="284">
        <v>41899</v>
      </c>
      <c r="J49" s="148">
        <v>41907</v>
      </c>
      <c r="K49" s="91" t="s">
        <v>65</v>
      </c>
      <c r="L49" s="111">
        <v>41926</v>
      </c>
      <c r="M49" s="113">
        <f t="shared" si="10"/>
        <v>42111</v>
      </c>
      <c r="N49" s="129" t="s">
        <v>116</v>
      </c>
      <c r="O49" s="114"/>
      <c r="P49" s="91" t="s">
        <v>75</v>
      </c>
      <c r="Q49" s="105"/>
      <c r="R49" s="91"/>
      <c r="S49" s="106"/>
      <c r="T49" s="91">
        <f t="shared" si="1"/>
        <v>1</v>
      </c>
      <c r="U49" s="91">
        <v>1</v>
      </c>
    </row>
    <row r="50" spans="1:21">
      <c r="A50" s="293">
        <f t="shared" si="11"/>
        <v>3</v>
      </c>
      <c r="B50" s="91" t="s">
        <v>148</v>
      </c>
      <c r="C50" s="91" t="s">
        <v>97</v>
      </c>
      <c r="D50" s="130" t="s">
        <v>98</v>
      </c>
      <c r="E50" s="91"/>
      <c r="F50" s="126"/>
      <c r="G50" s="91" t="s">
        <v>115</v>
      </c>
      <c r="H50" s="131"/>
      <c r="I50" s="284">
        <v>41899</v>
      </c>
      <c r="J50" s="148">
        <v>41907</v>
      </c>
      <c r="K50" s="91" t="s">
        <v>65</v>
      </c>
      <c r="L50" s="111">
        <v>41926</v>
      </c>
      <c r="M50" s="113">
        <f t="shared" si="10"/>
        <v>42111</v>
      </c>
      <c r="N50" s="129" t="s">
        <v>116</v>
      </c>
      <c r="O50" s="114"/>
      <c r="P50" s="105"/>
      <c r="Q50" s="105"/>
      <c r="R50" s="91"/>
      <c r="S50" s="106"/>
      <c r="T50" s="91">
        <f t="shared" si="1"/>
        <v>1</v>
      </c>
      <c r="U50" s="91">
        <v>1</v>
      </c>
    </row>
    <row r="51" spans="1:21">
      <c r="A51" s="293">
        <f t="shared" si="11"/>
        <v>4</v>
      </c>
      <c r="B51" s="91" t="s">
        <v>149</v>
      </c>
      <c r="C51" s="91" t="s">
        <v>97</v>
      </c>
      <c r="D51" s="130" t="s">
        <v>98</v>
      </c>
      <c r="E51" s="91"/>
      <c r="F51" s="126"/>
      <c r="G51" s="91" t="s">
        <v>115</v>
      </c>
      <c r="H51" s="131"/>
      <c r="I51" s="284">
        <v>41899</v>
      </c>
      <c r="J51" s="148">
        <v>41907</v>
      </c>
      <c r="K51" s="91" t="s">
        <v>65</v>
      </c>
      <c r="L51" s="111">
        <v>41926</v>
      </c>
      <c r="M51" s="113">
        <f t="shared" si="10"/>
        <v>42111</v>
      </c>
      <c r="N51" s="129" t="s">
        <v>116</v>
      </c>
      <c r="O51" s="114"/>
      <c r="P51" s="91" t="s">
        <v>75</v>
      </c>
      <c r="Q51" s="105"/>
      <c r="R51" s="91"/>
      <c r="S51" s="106"/>
      <c r="T51" s="91">
        <f t="shared" si="1"/>
        <v>1</v>
      </c>
      <c r="U51" s="91">
        <v>1</v>
      </c>
    </row>
    <row r="52" spans="1:21">
      <c r="A52" s="293">
        <f t="shared" si="11"/>
        <v>5</v>
      </c>
      <c r="B52" s="91" t="s">
        <v>150</v>
      </c>
      <c r="C52" s="91" t="s">
        <v>97</v>
      </c>
      <c r="D52" s="130" t="s">
        <v>98</v>
      </c>
      <c r="E52" s="91"/>
      <c r="F52" s="126"/>
      <c r="G52" s="91" t="s">
        <v>115</v>
      </c>
      <c r="H52" s="131"/>
      <c r="I52" s="284">
        <v>41899</v>
      </c>
      <c r="J52" s="148">
        <v>41907</v>
      </c>
      <c r="K52" s="91" t="s">
        <v>65</v>
      </c>
      <c r="L52" s="111">
        <v>41926</v>
      </c>
      <c r="M52" s="113">
        <f t="shared" si="10"/>
        <v>42111</v>
      </c>
      <c r="N52" s="129" t="s">
        <v>116</v>
      </c>
      <c r="O52" s="114"/>
      <c r="P52" s="105"/>
      <c r="Q52" s="105"/>
      <c r="R52" s="91"/>
      <c r="S52" s="106"/>
      <c r="T52" s="91">
        <f t="shared" si="1"/>
        <v>1</v>
      </c>
      <c r="U52" s="91">
        <v>1</v>
      </c>
    </row>
    <row r="53" spans="1:21">
      <c r="A53" s="293">
        <f t="shared" si="11"/>
        <v>6</v>
      </c>
      <c r="B53" s="91" t="s">
        <v>151</v>
      </c>
      <c r="C53" s="91" t="s">
        <v>528</v>
      </c>
      <c r="D53" s="107" t="s">
        <v>128</v>
      </c>
      <c r="E53" s="105"/>
      <c r="F53" s="108"/>
      <c r="G53" s="105" t="s">
        <v>115</v>
      </c>
      <c r="H53" s="109"/>
      <c r="I53" s="284">
        <v>41906</v>
      </c>
      <c r="J53" s="149">
        <v>41914</v>
      </c>
      <c r="K53" s="91" t="s">
        <v>65</v>
      </c>
      <c r="L53" s="111">
        <v>41926</v>
      </c>
      <c r="M53" s="113">
        <f t="shared" si="10"/>
        <v>42118</v>
      </c>
      <c r="N53" s="129" t="s">
        <v>116</v>
      </c>
      <c r="O53" s="114"/>
      <c r="P53" s="105" t="s">
        <v>130</v>
      </c>
      <c r="Q53" s="105"/>
      <c r="R53" s="91"/>
      <c r="S53" s="106"/>
      <c r="T53" s="91">
        <f t="shared" si="1"/>
        <v>1</v>
      </c>
      <c r="U53" s="91">
        <v>1</v>
      </c>
    </row>
    <row r="54" spans="1:21">
      <c r="A54" s="293">
        <f t="shared" si="11"/>
        <v>7</v>
      </c>
      <c r="B54" s="91" t="s">
        <v>152</v>
      </c>
      <c r="C54" s="91" t="s">
        <v>528</v>
      </c>
      <c r="D54" s="107" t="s">
        <v>38</v>
      </c>
      <c r="E54" s="105"/>
      <c r="F54" s="108"/>
      <c r="G54" s="105" t="s">
        <v>115</v>
      </c>
      <c r="H54" s="109"/>
      <c r="I54" s="284">
        <v>41906</v>
      </c>
      <c r="J54" s="149">
        <v>41915</v>
      </c>
      <c r="K54" s="91" t="s">
        <v>65</v>
      </c>
      <c r="L54" s="111">
        <v>41926</v>
      </c>
      <c r="M54" s="113">
        <f t="shared" si="10"/>
        <v>42118</v>
      </c>
      <c r="N54" s="129" t="s">
        <v>116</v>
      </c>
      <c r="O54" s="114"/>
      <c r="P54" s="105"/>
      <c r="Q54" s="105"/>
      <c r="R54" s="91"/>
      <c r="S54" s="106"/>
      <c r="T54" s="91">
        <f t="shared" si="1"/>
        <v>1</v>
      </c>
      <c r="U54" s="91">
        <v>1</v>
      </c>
    </row>
    <row r="55" spans="1:21">
      <c r="A55" s="293">
        <f t="shared" si="11"/>
        <v>8</v>
      </c>
      <c r="B55" s="285" t="s">
        <v>153</v>
      </c>
      <c r="C55" s="285" t="s">
        <v>81</v>
      </c>
      <c r="D55" s="286" t="s">
        <v>23</v>
      </c>
      <c r="E55" s="285"/>
      <c r="F55" s="287"/>
      <c r="G55" s="285" t="s">
        <v>115</v>
      </c>
      <c r="H55" s="294">
        <v>41901</v>
      </c>
      <c r="I55" s="289">
        <v>41911</v>
      </c>
      <c r="J55" s="294">
        <v>41915</v>
      </c>
      <c r="K55" s="285" t="s">
        <v>102</v>
      </c>
      <c r="L55" s="120">
        <v>41940</v>
      </c>
      <c r="M55" s="122">
        <f>EDATE(I55,9)</f>
        <v>42184</v>
      </c>
      <c r="N55" s="151" t="s">
        <v>116</v>
      </c>
      <c r="O55" s="123"/>
      <c r="P55" s="285"/>
      <c r="Q55" s="285"/>
      <c r="R55" s="285"/>
      <c r="S55" s="290"/>
      <c r="T55" s="91">
        <f t="shared" si="1"/>
        <v>1</v>
      </c>
      <c r="U55" s="91">
        <v>1</v>
      </c>
    </row>
    <row r="56" spans="1:21">
      <c r="A56" s="293">
        <f t="shared" si="11"/>
        <v>9</v>
      </c>
      <c r="B56" s="91" t="s">
        <v>154</v>
      </c>
      <c r="C56" s="91" t="s">
        <v>97</v>
      </c>
      <c r="D56" s="130" t="s">
        <v>98</v>
      </c>
      <c r="E56" s="91"/>
      <c r="F56" s="126"/>
      <c r="G56" s="91" t="s">
        <v>115</v>
      </c>
      <c r="H56" s="148">
        <v>41915</v>
      </c>
      <c r="I56" s="295">
        <v>41927</v>
      </c>
      <c r="J56" s="131">
        <v>41935</v>
      </c>
      <c r="K56" s="91" t="s">
        <v>65</v>
      </c>
      <c r="L56" s="111">
        <f>I56+25</f>
        <v>41952</v>
      </c>
      <c r="M56" s="113">
        <f>EDATE(I56,7)</f>
        <v>42139</v>
      </c>
      <c r="N56" s="129" t="s">
        <v>116</v>
      </c>
      <c r="O56" s="114"/>
      <c r="P56" s="105"/>
      <c r="Q56" s="105"/>
      <c r="R56" s="91"/>
      <c r="S56" s="106" t="s">
        <v>155</v>
      </c>
      <c r="T56" s="91">
        <f t="shared" si="1"/>
        <v>1</v>
      </c>
      <c r="U56" s="91">
        <v>1</v>
      </c>
    </row>
    <row r="57" spans="1:21">
      <c r="A57" s="293">
        <f t="shared" si="11"/>
        <v>10</v>
      </c>
      <c r="B57" s="285" t="s">
        <v>156</v>
      </c>
      <c r="C57" s="285" t="s">
        <v>97</v>
      </c>
      <c r="D57" s="286" t="s">
        <v>98</v>
      </c>
      <c r="E57" s="285"/>
      <c r="F57" s="287"/>
      <c r="G57" s="285" t="s">
        <v>115</v>
      </c>
      <c r="H57" s="294">
        <v>41915</v>
      </c>
      <c r="I57" s="296">
        <v>41927</v>
      </c>
      <c r="J57" s="288">
        <v>41935</v>
      </c>
      <c r="K57" s="285" t="s">
        <v>102</v>
      </c>
      <c r="L57" s="120">
        <f>I57+25</f>
        <v>41952</v>
      </c>
      <c r="M57" s="122">
        <f>EDATE(I57,9)</f>
        <v>42200</v>
      </c>
      <c r="N57" s="151" t="s">
        <v>116</v>
      </c>
      <c r="O57" s="123"/>
      <c r="P57" s="285"/>
      <c r="Q57" s="285"/>
      <c r="R57" s="285"/>
      <c r="S57" s="290" t="s">
        <v>155</v>
      </c>
      <c r="T57" s="91">
        <f t="shared" si="1"/>
        <v>1</v>
      </c>
      <c r="U57" s="91">
        <v>1</v>
      </c>
    </row>
    <row r="58" spans="1:21">
      <c r="A58" s="293">
        <f t="shared" si="11"/>
        <v>11</v>
      </c>
      <c r="B58" s="91" t="s">
        <v>157</v>
      </c>
      <c r="C58" s="91" t="s">
        <v>81</v>
      </c>
      <c r="D58" s="130" t="s">
        <v>23</v>
      </c>
      <c r="E58" s="91"/>
      <c r="F58" s="126"/>
      <c r="G58" s="91" t="s">
        <v>115</v>
      </c>
      <c r="H58" s="148">
        <v>41926</v>
      </c>
      <c r="I58" s="295">
        <v>41939</v>
      </c>
      <c r="J58" s="148">
        <v>41941</v>
      </c>
      <c r="K58" s="91" t="s">
        <v>65</v>
      </c>
      <c r="L58" s="111">
        <v>41967</v>
      </c>
      <c r="M58" s="113">
        <f t="shared" ref="M58:M64" si="12">EDATE(I58,7)</f>
        <v>42151</v>
      </c>
      <c r="N58" s="129" t="s">
        <v>116</v>
      </c>
      <c r="O58" s="154"/>
      <c r="P58" s="105"/>
      <c r="Q58" s="105"/>
      <c r="R58" s="91"/>
      <c r="S58" s="106"/>
      <c r="T58" s="91">
        <f t="shared" si="1"/>
        <v>1</v>
      </c>
      <c r="U58" s="91">
        <v>1</v>
      </c>
    </row>
    <row r="59" spans="1:21">
      <c r="A59" s="293">
        <f t="shared" si="11"/>
        <v>12</v>
      </c>
      <c r="B59" s="91" t="s">
        <v>158</v>
      </c>
      <c r="C59" s="91" t="s">
        <v>81</v>
      </c>
      <c r="D59" s="130" t="s">
        <v>23</v>
      </c>
      <c r="E59" s="126">
        <v>41898</v>
      </c>
      <c r="F59" s="126">
        <v>41911</v>
      </c>
      <c r="G59" s="155">
        <v>41913</v>
      </c>
      <c r="H59" s="131">
        <f>$E$52</f>
        <v>0</v>
      </c>
      <c r="I59" s="295">
        <v>41974</v>
      </c>
      <c r="J59" s="131">
        <f t="shared" ref="J59:J64" si="13">I59+7</f>
        <v>41981</v>
      </c>
      <c r="K59" s="91" t="s">
        <v>65</v>
      </c>
      <c r="L59" s="111">
        <f t="shared" ref="L59:L90" si="14">I59+29</f>
        <v>42003</v>
      </c>
      <c r="M59" s="113">
        <f t="shared" si="12"/>
        <v>42186</v>
      </c>
      <c r="N59" s="129" t="s">
        <v>116</v>
      </c>
      <c r="O59" s="154"/>
      <c r="P59" s="105"/>
      <c r="Q59" s="105"/>
      <c r="R59" s="91"/>
      <c r="S59" s="106" t="s">
        <v>155</v>
      </c>
      <c r="T59" s="91">
        <f t="shared" si="1"/>
        <v>1</v>
      </c>
      <c r="U59" s="91">
        <v>1</v>
      </c>
    </row>
    <row r="60" spans="1:21">
      <c r="A60" s="293">
        <f t="shared" si="11"/>
        <v>13</v>
      </c>
      <c r="B60" s="91" t="s">
        <v>159</v>
      </c>
      <c r="C60" s="91" t="s">
        <v>81</v>
      </c>
      <c r="D60" s="130" t="s">
        <v>23</v>
      </c>
      <c r="E60" s="126">
        <v>41898</v>
      </c>
      <c r="F60" s="126">
        <v>41911</v>
      </c>
      <c r="G60" s="155">
        <v>41913</v>
      </c>
      <c r="H60" s="131">
        <f>$E$52</f>
        <v>0</v>
      </c>
      <c r="I60" s="295">
        <v>41974</v>
      </c>
      <c r="J60" s="131">
        <f t="shared" si="13"/>
        <v>41981</v>
      </c>
      <c r="K60" s="91" t="s">
        <v>65</v>
      </c>
      <c r="L60" s="111">
        <f t="shared" si="14"/>
        <v>42003</v>
      </c>
      <c r="M60" s="113">
        <f t="shared" si="12"/>
        <v>42186</v>
      </c>
      <c r="N60" s="129" t="s">
        <v>116</v>
      </c>
      <c r="O60" s="154"/>
      <c r="P60" s="105"/>
      <c r="Q60" s="105"/>
      <c r="R60" s="91"/>
      <c r="S60" s="106" t="s">
        <v>155</v>
      </c>
      <c r="T60" s="91">
        <f t="shared" si="1"/>
        <v>1</v>
      </c>
      <c r="U60" s="91">
        <v>1</v>
      </c>
    </row>
    <row r="61" spans="1:21">
      <c r="A61" s="293">
        <f t="shared" si="11"/>
        <v>14</v>
      </c>
      <c r="B61" s="91" t="s">
        <v>160</v>
      </c>
      <c r="C61" s="91" t="s">
        <v>77</v>
      </c>
      <c r="D61" s="130" t="s">
        <v>38</v>
      </c>
      <c r="E61" s="126">
        <v>41918</v>
      </c>
      <c r="F61" s="126">
        <v>41927</v>
      </c>
      <c r="G61" s="126">
        <v>41927</v>
      </c>
      <c r="H61" s="148">
        <f t="shared" ref="H61:H92" si="15">I61-13</f>
        <v>41977</v>
      </c>
      <c r="I61" s="284">
        <v>41990</v>
      </c>
      <c r="J61" s="148">
        <f t="shared" si="13"/>
        <v>41997</v>
      </c>
      <c r="K61" s="91" t="s">
        <v>65</v>
      </c>
      <c r="L61" s="111">
        <f t="shared" si="14"/>
        <v>42019</v>
      </c>
      <c r="M61" s="113">
        <f t="shared" si="12"/>
        <v>42202</v>
      </c>
      <c r="N61" s="129" t="s">
        <v>116</v>
      </c>
      <c r="O61" s="114"/>
      <c r="P61" s="105"/>
      <c r="Q61" s="105"/>
      <c r="R61" s="91"/>
      <c r="S61" s="106"/>
      <c r="T61" s="91">
        <f t="shared" si="1"/>
        <v>1</v>
      </c>
      <c r="U61" s="91">
        <v>1</v>
      </c>
    </row>
    <row r="62" spans="1:21">
      <c r="A62" s="293">
        <f t="shared" si="11"/>
        <v>15</v>
      </c>
      <c r="B62" s="91" t="s">
        <v>161</v>
      </c>
      <c r="C62" s="91" t="s">
        <v>79</v>
      </c>
      <c r="D62" s="130" t="s">
        <v>124</v>
      </c>
      <c r="E62" s="126">
        <v>41922</v>
      </c>
      <c r="F62" s="126">
        <v>41933</v>
      </c>
      <c r="G62" s="155">
        <f>I62-62</f>
        <v>41935</v>
      </c>
      <c r="H62" s="148">
        <f t="shared" si="15"/>
        <v>41984</v>
      </c>
      <c r="I62" s="295">
        <v>41997</v>
      </c>
      <c r="J62" s="148">
        <f t="shared" si="13"/>
        <v>42004</v>
      </c>
      <c r="K62" s="91" t="s">
        <v>65</v>
      </c>
      <c r="L62" s="111">
        <f t="shared" si="14"/>
        <v>42026</v>
      </c>
      <c r="M62" s="113">
        <f t="shared" si="12"/>
        <v>42209</v>
      </c>
      <c r="N62" s="129" t="s">
        <v>116</v>
      </c>
      <c r="O62" s="114"/>
      <c r="P62" s="105"/>
      <c r="Q62" s="105"/>
      <c r="R62" s="91"/>
      <c r="S62" s="106"/>
      <c r="T62" s="91">
        <f t="shared" si="1"/>
        <v>1</v>
      </c>
      <c r="U62" s="91">
        <v>1</v>
      </c>
    </row>
    <row r="63" spans="1:21">
      <c r="A63" s="293">
        <f t="shared" si="11"/>
        <v>16</v>
      </c>
      <c r="B63" s="91" t="s">
        <v>162</v>
      </c>
      <c r="C63" s="91" t="s">
        <v>79</v>
      </c>
      <c r="D63" s="130" t="s">
        <v>27</v>
      </c>
      <c r="E63" s="126">
        <v>41922</v>
      </c>
      <c r="F63" s="126">
        <v>41933</v>
      </c>
      <c r="G63" s="155">
        <f>I63-62</f>
        <v>41935</v>
      </c>
      <c r="H63" s="148">
        <f t="shared" si="15"/>
        <v>41984</v>
      </c>
      <c r="I63" s="295">
        <v>41997</v>
      </c>
      <c r="J63" s="148">
        <f t="shared" si="13"/>
        <v>42004</v>
      </c>
      <c r="K63" s="91" t="s">
        <v>65</v>
      </c>
      <c r="L63" s="111">
        <f t="shared" si="14"/>
        <v>42026</v>
      </c>
      <c r="M63" s="113">
        <f t="shared" si="12"/>
        <v>42209</v>
      </c>
      <c r="N63" s="129" t="s">
        <v>116</v>
      </c>
      <c r="O63" s="114"/>
      <c r="P63" s="105"/>
      <c r="Q63" s="105"/>
      <c r="R63" s="91"/>
      <c r="S63" s="106"/>
      <c r="T63" s="91">
        <f t="shared" si="1"/>
        <v>1</v>
      </c>
      <c r="U63" s="91">
        <v>1</v>
      </c>
    </row>
    <row r="64" spans="1:21">
      <c r="A64" s="293">
        <f t="shared" si="11"/>
        <v>17</v>
      </c>
      <c r="B64" s="91" t="s">
        <v>163</v>
      </c>
      <c r="C64" s="91" t="s">
        <v>94</v>
      </c>
      <c r="D64" s="130" t="s">
        <v>25</v>
      </c>
      <c r="E64" s="126">
        <v>41918</v>
      </c>
      <c r="F64" s="126">
        <v>41934</v>
      </c>
      <c r="G64" s="155">
        <f>I64-62</f>
        <v>41935</v>
      </c>
      <c r="H64" s="149">
        <f t="shared" si="15"/>
        <v>41984</v>
      </c>
      <c r="I64" s="295">
        <v>41997</v>
      </c>
      <c r="J64" s="148">
        <f t="shared" si="13"/>
        <v>42004</v>
      </c>
      <c r="K64" s="91" t="s">
        <v>65</v>
      </c>
      <c r="L64" s="111">
        <f t="shared" si="14"/>
        <v>42026</v>
      </c>
      <c r="M64" s="113">
        <f t="shared" si="12"/>
        <v>42209</v>
      </c>
      <c r="N64" s="129" t="s">
        <v>116</v>
      </c>
      <c r="O64" s="114"/>
      <c r="P64" s="91" t="s">
        <v>75</v>
      </c>
      <c r="Q64" s="105"/>
      <c r="R64" s="91"/>
      <c r="S64" s="106" t="s">
        <v>155</v>
      </c>
      <c r="T64" s="91">
        <f t="shared" si="1"/>
        <v>1</v>
      </c>
      <c r="U64" s="91">
        <v>1</v>
      </c>
    </row>
    <row r="65" spans="1:21">
      <c r="A65" s="297">
        <f t="shared" ref="A65:A88" si="16">ROW(1:1)</f>
        <v>1</v>
      </c>
      <c r="B65" s="285" t="s">
        <v>164</v>
      </c>
      <c r="C65" s="285" t="s">
        <v>79</v>
      </c>
      <c r="D65" s="286" t="s">
        <v>27</v>
      </c>
      <c r="E65" s="287">
        <v>41841</v>
      </c>
      <c r="F65" s="287">
        <v>41920</v>
      </c>
      <c r="G65" s="298">
        <v>41925</v>
      </c>
      <c r="H65" s="294">
        <f t="shared" si="15"/>
        <v>42005</v>
      </c>
      <c r="I65" s="296">
        <v>42018</v>
      </c>
      <c r="J65" s="294">
        <f t="shared" ref="J65:J128" si="17">I65+8</f>
        <v>42026</v>
      </c>
      <c r="K65" s="285" t="s">
        <v>102</v>
      </c>
      <c r="L65" s="120">
        <f t="shared" si="14"/>
        <v>42047</v>
      </c>
      <c r="M65" s="122">
        <f>EDATE(I65,9)</f>
        <v>42291</v>
      </c>
      <c r="N65" s="151" t="s">
        <v>116</v>
      </c>
      <c r="O65" s="123"/>
      <c r="P65" s="285"/>
      <c r="Q65" s="285"/>
      <c r="R65" s="285"/>
      <c r="S65" s="290"/>
      <c r="T65" s="91">
        <f t="shared" si="1"/>
        <v>1</v>
      </c>
      <c r="U65" s="91">
        <v>2</v>
      </c>
    </row>
    <row r="66" spans="1:21">
      <c r="A66" s="297">
        <f t="shared" si="16"/>
        <v>2</v>
      </c>
      <c r="B66" s="91" t="s">
        <v>165</v>
      </c>
      <c r="C66" s="91" t="s">
        <v>81</v>
      </c>
      <c r="D66" s="130" t="s">
        <v>23</v>
      </c>
      <c r="E66" s="126">
        <v>41939</v>
      </c>
      <c r="F66" s="126">
        <v>41960</v>
      </c>
      <c r="G66" s="155">
        <v>41961</v>
      </c>
      <c r="H66" s="148">
        <f t="shared" si="15"/>
        <v>42010</v>
      </c>
      <c r="I66" s="284">
        <v>42023</v>
      </c>
      <c r="J66" s="149">
        <f t="shared" si="17"/>
        <v>42031</v>
      </c>
      <c r="K66" s="91" t="s">
        <v>65</v>
      </c>
      <c r="L66" s="111">
        <f t="shared" si="14"/>
        <v>42052</v>
      </c>
      <c r="M66" s="113">
        <f>EDATE(I66,7)</f>
        <v>42235</v>
      </c>
      <c r="N66" s="129" t="s">
        <v>116</v>
      </c>
      <c r="O66" s="114"/>
      <c r="P66" s="105"/>
      <c r="Q66" s="105"/>
      <c r="R66" s="91"/>
      <c r="S66" s="106" t="s">
        <v>155</v>
      </c>
      <c r="T66" s="91">
        <f t="shared" ref="T66:T129" si="18">IF(I66&gt;Q66,1,0)</f>
        <v>1</v>
      </c>
      <c r="U66" s="91">
        <v>2</v>
      </c>
    </row>
    <row r="67" spans="1:21">
      <c r="A67" s="297">
        <f t="shared" si="16"/>
        <v>3</v>
      </c>
      <c r="B67" s="285" t="s">
        <v>166</v>
      </c>
      <c r="C67" s="285" t="s">
        <v>73</v>
      </c>
      <c r="D67" s="286" t="s">
        <v>74</v>
      </c>
      <c r="E67" s="287">
        <v>41920</v>
      </c>
      <c r="F67" s="287">
        <v>41940</v>
      </c>
      <c r="G67" s="298">
        <v>41942</v>
      </c>
      <c r="H67" s="294">
        <f t="shared" si="15"/>
        <v>42039</v>
      </c>
      <c r="I67" s="296">
        <v>42052</v>
      </c>
      <c r="J67" s="294">
        <f t="shared" si="17"/>
        <v>42060</v>
      </c>
      <c r="K67" s="285" t="s">
        <v>102</v>
      </c>
      <c r="L67" s="120">
        <f t="shared" si="14"/>
        <v>42081</v>
      </c>
      <c r="M67" s="122">
        <f>EDATE(I67,9)</f>
        <v>42325</v>
      </c>
      <c r="N67" s="151" t="s">
        <v>116</v>
      </c>
      <c r="O67" s="123"/>
      <c r="P67" s="285"/>
      <c r="Q67" s="285"/>
      <c r="R67" s="285"/>
      <c r="S67" s="290"/>
      <c r="T67" s="91">
        <f t="shared" si="18"/>
        <v>1</v>
      </c>
      <c r="U67" s="91">
        <v>2</v>
      </c>
    </row>
    <row r="68" spans="1:21">
      <c r="A68" s="297">
        <f t="shared" si="16"/>
        <v>4</v>
      </c>
      <c r="B68" s="133" t="s">
        <v>167</v>
      </c>
      <c r="C68" s="133" t="s">
        <v>107</v>
      </c>
      <c r="D68" s="134" t="s">
        <v>112</v>
      </c>
      <c r="E68" s="135">
        <v>41936</v>
      </c>
      <c r="F68" s="157">
        <v>41990</v>
      </c>
      <c r="G68" s="157">
        <v>41990</v>
      </c>
      <c r="H68" s="158">
        <f t="shared" si="15"/>
        <v>42040</v>
      </c>
      <c r="I68" s="159">
        <v>42053</v>
      </c>
      <c r="J68" s="158">
        <f t="shared" si="17"/>
        <v>42061</v>
      </c>
      <c r="K68" s="133" t="s">
        <v>65</v>
      </c>
      <c r="L68" s="138">
        <f t="shared" si="14"/>
        <v>42082</v>
      </c>
      <c r="M68" s="157">
        <f t="shared" ref="M68:M97" si="19">EDATE(I68,7)</f>
        <v>42265</v>
      </c>
      <c r="N68" s="139"/>
      <c r="O68" s="141" t="s">
        <v>168</v>
      </c>
      <c r="P68" s="133"/>
      <c r="Q68" s="133"/>
      <c r="R68" s="133"/>
      <c r="S68" s="142"/>
      <c r="T68" s="91">
        <f t="shared" si="18"/>
        <v>1</v>
      </c>
      <c r="U68" s="91">
        <v>2</v>
      </c>
    </row>
    <row r="69" spans="1:21">
      <c r="A69" s="297">
        <f t="shared" si="16"/>
        <v>5</v>
      </c>
      <c r="B69" s="91" t="s">
        <v>169</v>
      </c>
      <c r="C69" s="91" t="s">
        <v>94</v>
      </c>
      <c r="D69" s="130" t="s">
        <v>25</v>
      </c>
      <c r="E69" s="126">
        <f>$E$52</f>
        <v>0</v>
      </c>
      <c r="F69" s="108">
        <v>41990</v>
      </c>
      <c r="G69" s="108">
        <v>41995</v>
      </c>
      <c r="H69" s="148">
        <f t="shared" si="15"/>
        <v>42047</v>
      </c>
      <c r="I69" s="295">
        <v>42060</v>
      </c>
      <c r="J69" s="149">
        <f t="shared" si="17"/>
        <v>42068</v>
      </c>
      <c r="K69" s="91" t="s">
        <v>65</v>
      </c>
      <c r="L69" s="160">
        <f t="shared" si="14"/>
        <v>42089</v>
      </c>
      <c r="M69" s="155">
        <f t="shared" si="19"/>
        <v>42272</v>
      </c>
      <c r="N69" s="112" t="s">
        <v>116</v>
      </c>
      <c r="O69" s="114"/>
      <c r="P69" s="105"/>
      <c r="Q69" s="105"/>
      <c r="R69" s="91"/>
      <c r="S69" s="106"/>
      <c r="T69" s="91">
        <f t="shared" si="18"/>
        <v>1</v>
      </c>
      <c r="U69" s="91">
        <v>2</v>
      </c>
    </row>
    <row r="70" spans="1:21">
      <c r="A70" s="297">
        <f t="shared" si="16"/>
        <v>6</v>
      </c>
      <c r="B70" s="105" t="s">
        <v>170</v>
      </c>
      <c r="C70" s="91" t="s">
        <v>94</v>
      </c>
      <c r="D70" s="130" t="s">
        <v>25</v>
      </c>
      <c r="E70" s="108">
        <v>41984</v>
      </c>
      <c r="F70" s="108">
        <v>41990</v>
      </c>
      <c r="G70" s="108">
        <v>41995</v>
      </c>
      <c r="H70" s="149">
        <f t="shared" si="15"/>
        <v>42047</v>
      </c>
      <c r="I70" s="295">
        <v>42060</v>
      </c>
      <c r="J70" s="149">
        <f t="shared" si="17"/>
        <v>42068</v>
      </c>
      <c r="K70" s="105" t="s">
        <v>65</v>
      </c>
      <c r="L70" s="160">
        <f t="shared" si="14"/>
        <v>42089</v>
      </c>
      <c r="M70" s="155">
        <f t="shared" si="19"/>
        <v>42272</v>
      </c>
      <c r="N70" s="161" t="s">
        <v>116</v>
      </c>
      <c r="O70" s="162"/>
      <c r="P70" s="105" t="s">
        <v>130</v>
      </c>
      <c r="Q70" s="105"/>
      <c r="R70" s="91"/>
      <c r="S70" s="163"/>
      <c r="T70" s="91">
        <f t="shared" si="18"/>
        <v>1</v>
      </c>
      <c r="U70" s="91">
        <v>2</v>
      </c>
    </row>
    <row r="71" spans="1:21">
      <c r="A71" s="297">
        <f t="shared" si="16"/>
        <v>7</v>
      </c>
      <c r="B71" s="91" t="s">
        <v>174</v>
      </c>
      <c r="C71" s="105" t="s">
        <v>77</v>
      </c>
      <c r="D71" s="107" t="s">
        <v>38</v>
      </c>
      <c r="E71" s="126">
        <v>42016</v>
      </c>
      <c r="F71" s="126">
        <v>42020</v>
      </c>
      <c r="G71" s="126">
        <v>42020</v>
      </c>
      <c r="H71" s="148">
        <f t="shared" si="15"/>
        <v>42068</v>
      </c>
      <c r="I71" s="295">
        <v>42081</v>
      </c>
      <c r="J71" s="149">
        <f t="shared" si="17"/>
        <v>42089</v>
      </c>
      <c r="K71" s="91" t="s">
        <v>65</v>
      </c>
      <c r="L71" s="111">
        <f t="shared" si="14"/>
        <v>42110</v>
      </c>
      <c r="M71" s="113">
        <f t="shared" si="19"/>
        <v>42295</v>
      </c>
      <c r="N71" s="129" t="s">
        <v>116</v>
      </c>
      <c r="O71" s="114"/>
      <c r="P71" s="91" t="s">
        <v>75</v>
      </c>
      <c r="Q71" s="105"/>
      <c r="R71" s="91"/>
      <c r="S71" s="106"/>
      <c r="T71" s="91">
        <f t="shared" si="18"/>
        <v>1</v>
      </c>
      <c r="U71" s="91">
        <v>2</v>
      </c>
    </row>
    <row r="72" spans="1:21">
      <c r="A72" s="297">
        <f t="shared" si="16"/>
        <v>8</v>
      </c>
      <c r="B72" s="91" t="s">
        <v>175</v>
      </c>
      <c r="C72" s="105" t="s">
        <v>77</v>
      </c>
      <c r="D72" s="107" t="s">
        <v>30</v>
      </c>
      <c r="E72" s="126">
        <v>42016</v>
      </c>
      <c r="F72" s="126">
        <v>42020</v>
      </c>
      <c r="G72" s="126">
        <v>42020</v>
      </c>
      <c r="H72" s="148">
        <f t="shared" si="15"/>
        <v>42068</v>
      </c>
      <c r="I72" s="295">
        <v>42081</v>
      </c>
      <c r="J72" s="149">
        <f t="shared" si="17"/>
        <v>42089</v>
      </c>
      <c r="K72" s="91" t="s">
        <v>65</v>
      </c>
      <c r="L72" s="111">
        <f t="shared" si="14"/>
        <v>42110</v>
      </c>
      <c r="M72" s="113">
        <f t="shared" si="19"/>
        <v>42295</v>
      </c>
      <c r="N72" s="129" t="s">
        <v>116</v>
      </c>
      <c r="O72" s="114"/>
      <c r="P72" s="105"/>
      <c r="Q72" s="105"/>
      <c r="R72" s="91"/>
      <c r="S72" s="106"/>
      <c r="T72" s="91">
        <f t="shared" si="18"/>
        <v>1</v>
      </c>
      <c r="U72" s="91">
        <v>2</v>
      </c>
    </row>
    <row r="73" spans="1:21">
      <c r="A73" s="297">
        <f t="shared" si="16"/>
        <v>9</v>
      </c>
      <c r="B73" s="91" t="s">
        <v>171</v>
      </c>
      <c r="C73" s="91" t="s">
        <v>79</v>
      </c>
      <c r="D73" s="130" t="s">
        <v>124</v>
      </c>
      <c r="E73" s="126">
        <v>41989</v>
      </c>
      <c r="F73" s="126">
        <v>41653</v>
      </c>
      <c r="G73" s="126">
        <v>42020</v>
      </c>
      <c r="H73" s="148">
        <f t="shared" si="15"/>
        <v>42068</v>
      </c>
      <c r="I73" s="295">
        <v>42081</v>
      </c>
      <c r="J73" s="149">
        <f t="shared" si="17"/>
        <v>42089</v>
      </c>
      <c r="K73" s="91" t="s">
        <v>65</v>
      </c>
      <c r="L73" s="111">
        <f t="shared" si="14"/>
        <v>42110</v>
      </c>
      <c r="M73" s="113">
        <f t="shared" si="19"/>
        <v>42295</v>
      </c>
      <c r="N73" s="129" t="s">
        <v>116</v>
      </c>
      <c r="O73" s="114"/>
      <c r="P73" s="105"/>
      <c r="Q73" s="105"/>
      <c r="R73" s="105"/>
      <c r="S73" s="106"/>
      <c r="T73" s="91">
        <f t="shared" si="18"/>
        <v>1</v>
      </c>
      <c r="U73" s="91">
        <v>2</v>
      </c>
    </row>
    <row r="74" spans="1:21">
      <c r="A74" s="297">
        <f t="shared" si="16"/>
        <v>10</v>
      </c>
      <c r="B74" s="91" t="s">
        <v>172</v>
      </c>
      <c r="C74" s="91" t="s">
        <v>79</v>
      </c>
      <c r="D74" s="130" t="s">
        <v>27</v>
      </c>
      <c r="E74" s="126">
        <v>41989</v>
      </c>
      <c r="F74" s="126">
        <v>41653</v>
      </c>
      <c r="G74" s="126">
        <v>42020</v>
      </c>
      <c r="H74" s="148">
        <f t="shared" si="15"/>
        <v>42068</v>
      </c>
      <c r="I74" s="295">
        <v>42081</v>
      </c>
      <c r="J74" s="149">
        <f t="shared" si="17"/>
        <v>42089</v>
      </c>
      <c r="K74" s="91" t="s">
        <v>65</v>
      </c>
      <c r="L74" s="111">
        <f t="shared" si="14"/>
        <v>42110</v>
      </c>
      <c r="M74" s="113">
        <f t="shared" si="19"/>
        <v>42295</v>
      </c>
      <c r="N74" s="129" t="s">
        <v>116</v>
      </c>
      <c r="O74" s="114"/>
      <c r="P74" s="105"/>
      <c r="Q74" s="105"/>
      <c r="R74" s="91"/>
      <c r="S74" s="106"/>
      <c r="T74" s="91">
        <f t="shared" si="18"/>
        <v>1</v>
      </c>
      <c r="U74" s="91">
        <v>2</v>
      </c>
    </row>
    <row r="75" spans="1:21">
      <c r="A75" s="297">
        <f t="shared" si="16"/>
        <v>11</v>
      </c>
      <c r="B75" s="91" t="s">
        <v>173</v>
      </c>
      <c r="C75" s="91" t="s">
        <v>79</v>
      </c>
      <c r="D75" s="130" t="s">
        <v>27</v>
      </c>
      <c r="E75" s="126">
        <v>41997</v>
      </c>
      <c r="F75" s="126">
        <v>41653</v>
      </c>
      <c r="G75" s="126">
        <v>42020</v>
      </c>
      <c r="H75" s="148">
        <f t="shared" si="15"/>
        <v>42068</v>
      </c>
      <c r="I75" s="295">
        <v>42081</v>
      </c>
      <c r="J75" s="149">
        <f t="shared" si="17"/>
        <v>42089</v>
      </c>
      <c r="K75" s="91" t="s">
        <v>65</v>
      </c>
      <c r="L75" s="111">
        <f t="shared" si="14"/>
        <v>42110</v>
      </c>
      <c r="M75" s="113">
        <f t="shared" si="19"/>
        <v>42295</v>
      </c>
      <c r="N75" s="129" t="s">
        <v>116</v>
      </c>
      <c r="O75" s="114"/>
      <c r="P75" s="91" t="s">
        <v>75</v>
      </c>
      <c r="Q75" s="105"/>
      <c r="R75" s="105"/>
      <c r="S75" s="106"/>
      <c r="T75" s="91">
        <f t="shared" si="18"/>
        <v>1</v>
      </c>
      <c r="U75" s="91">
        <v>2</v>
      </c>
    </row>
    <row r="76" spans="1:21">
      <c r="A76" s="297">
        <f t="shared" si="16"/>
        <v>12</v>
      </c>
      <c r="B76" s="105" t="s">
        <v>176</v>
      </c>
      <c r="C76" s="91" t="s">
        <v>81</v>
      </c>
      <c r="D76" s="130" t="s">
        <v>23</v>
      </c>
      <c r="E76" s="126">
        <v>41961</v>
      </c>
      <c r="F76" s="126">
        <v>42023</v>
      </c>
      <c r="G76" s="155">
        <f t="shared" ref="G76:G93" si="20">I76-62</f>
        <v>42031</v>
      </c>
      <c r="H76" s="148">
        <f t="shared" si="15"/>
        <v>42080</v>
      </c>
      <c r="I76" s="295">
        <v>42093</v>
      </c>
      <c r="J76" s="149">
        <f t="shared" si="17"/>
        <v>42101</v>
      </c>
      <c r="K76" s="105" t="s">
        <v>65</v>
      </c>
      <c r="L76" s="111">
        <f t="shared" si="14"/>
        <v>42122</v>
      </c>
      <c r="M76" s="113">
        <f t="shared" si="19"/>
        <v>42307</v>
      </c>
      <c r="N76" s="129" t="s">
        <v>116</v>
      </c>
      <c r="O76" s="114"/>
      <c r="P76" s="105"/>
      <c r="Q76" s="105"/>
      <c r="R76" s="91"/>
      <c r="S76" s="106"/>
      <c r="T76" s="91">
        <f t="shared" si="18"/>
        <v>1</v>
      </c>
      <c r="U76" s="91">
        <v>2</v>
      </c>
    </row>
    <row r="77" spans="1:21">
      <c r="A77" s="297">
        <f t="shared" si="16"/>
        <v>13</v>
      </c>
      <c r="B77" s="105" t="s">
        <v>177</v>
      </c>
      <c r="C77" s="105" t="s">
        <v>81</v>
      </c>
      <c r="D77" s="130" t="s">
        <v>23</v>
      </c>
      <c r="E77" s="108">
        <v>41971</v>
      </c>
      <c r="F77" s="126">
        <v>42023</v>
      </c>
      <c r="G77" s="155">
        <f t="shared" si="20"/>
        <v>42031</v>
      </c>
      <c r="H77" s="149">
        <f t="shared" si="15"/>
        <v>42080</v>
      </c>
      <c r="I77" s="295">
        <v>42093</v>
      </c>
      <c r="J77" s="149">
        <f t="shared" si="17"/>
        <v>42101</v>
      </c>
      <c r="K77" s="105" t="s">
        <v>65</v>
      </c>
      <c r="L77" s="164">
        <f t="shared" si="14"/>
        <v>42122</v>
      </c>
      <c r="M77" s="113">
        <f t="shared" si="19"/>
        <v>42307</v>
      </c>
      <c r="N77" s="129" t="s">
        <v>116</v>
      </c>
      <c r="O77" s="162"/>
      <c r="P77" s="105"/>
      <c r="Q77" s="105"/>
      <c r="R77" s="91"/>
      <c r="S77" s="163"/>
      <c r="T77" s="91">
        <f t="shared" si="18"/>
        <v>1</v>
      </c>
      <c r="U77" s="91">
        <v>2</v>
      </c>
    </row>
    <row r="78" spans="1:21">
      <c r="A78" s="297">
        <f t="shared" si="16"/>
        <v>14</v>
      </c>
      <c r="B78" s="105" t="s">
        <v>178</v>
      </c>
      <c r="C78" s="105" t="s">
        <v>79</v>
      </c>
      <c r="D78" s="107" t="s">
        <v>27</v>
      </c>
      <c r="E78" s="108">
        <v>42017</v>
      </c>
      <c r="F78" s="155">
        <v>42040</v>
      </c>
      <c r="G78" s="155">
        <f t="shared" si="20"/>
        <v>42040</v>
      </c>
      <c r="H78" s="149">
        <f t="shared" si="15"/>
        <v>42089</v>
      </c>
      <c r="I78" s="295">
        <v>42102</v>
      </c>
      <c r="J78" s="149">
        <f t="shared" si="17"/>
        <v>42110</v>
      </c>
      <c r="K78" s="105" t="s">
        <v>65</v>
      </c>
      <c r="L78" s="164">
        <f t="shared" si="14"/>
        <v>42131</v>
      </c>
      <c r="M78" s="113">
        <f t="shared" si="19"/>
        <v>42316</v>
      </c>
      <c r="N78" s="129" t="s">
        <v>116</v>
      </c>
      <c r="O78" s="162"/>
      <c r="P78" s="105"/>
      <c r="Q78" s="105"/>
      <c r="R78" s="105"/>
      <c r="S78" s="163"/>
      <c r="T78" s="91">
        <f t="shared" si="18"/>
        <v>1</v>
      </c>
      <c r="U78" s="91">
        <v>2</v>
      </c>
    </row>
    <row r="79" spans="1:21">
      <c r="A79" s="297">
        <f t="shared" si="16"/>
        <v>15</v>
      </c>
      <c r="B79" s="105" t="s">
        <v>179</v>
      </c>
      <c r="C79" s="105" t="s">
        <v>79</v>
      </c>
      <c r="D79" s="107" t="s">
        <v>27</v>
      </c>
      <c r="E79" s="108">
        <v>42017</v>
      </c>
      <c r="F79" s="155">
        <v>42040</v>
      </c>
      <c r="G79" s="155">
        <f t="shared" si="20"/>
        <v>42040</v>
      </c>
      <c r="H79" s="149">
        <f t="shared" si="15"/>
        <v>42089</v>
      </c>
      <c r="I79" s="295">
        <v>42102</v>
      </c>
      <c r="J79" s="149">
        <f t="shared" si="17"/>
        <v>42110</v>
      </c>
      <c r="K79" s="105" t="s">
        <v>65</v>
      </c>
      <c r="L79" s="164">
        <f t="shared" si="14"/>
        <v>42131</v>
      </c>
      <c r="M79" s="113">
        <f t="shared" si="19"/>
        <v>42316</v>
      </c>
      <c r="N79" s="129" t="s">
        <v>116</v>
      </c>
      <c r="O79" s="162"/>
      <c r="P79" s="105"/>
      <c r="Q79" s="105"/>
      <c r="R79" s="105"/>
      <c r="S79" s="163"/>
      <c r="T79" s="91">
        <f t="shared" si="18"/>
        <v>1</v>
      </c>
      <c r="U79" s="91">
        <v>2</v>
      </c>
    </row>
    <row r="80" spans="1:21">
      <c r="A80" s="297">
        <f t="shared" si="16"/>
        <v>16</v>
      </c>
      <c r="B80" s="105" t="s">
        <v>180</v>
      </c>
      <c r="C80" s="105" t="s">
        <v>528</v>
      </c>
      <c r="D80" s="107" t="s">
        <v>38</v>
      </c>
      <c r="E80" s="108">
        <v>42024</v>
      </c>
      <c r="F80" s="155">
        <v>42046</v>
      </c>
      <c r="G80" s="155">
        <f t="shared" si="20"/>
        <v>42047</v>
      </c>
      <c r="H80" s="149">
        <f t="shared" si="15"/>
        <v>42096</v>
      </c>
      <c r="I80" s="295">
        <v>42109</v>
      </c>
      <c r="J80" s="149">
        <f t="shared" si="17"/>
        <v>42117</v>
      </c>
      <c r="K80" s="105" t="s">
        <v>65</v>
      </c>
      <c r="L80" s="164">
        <f t="shared" si="14"/>
        <v>42138</v>
      </c>
      <c r="M80" s="113">
        <f t="shared" si="19"/>
        <v>42323</v>
      </c>
      <c r="N80" s="129" t="s">
        <v>116</v>
      </c>
      <c r="O80" s="162"/>
      <c r="P80" s="105" t="s">
        <v>130</v>
      </c>
      <c r="Q80" s="105"/>
      <c r="R80" s="105"/>
      <c r="S80" s="163"/>
      <c r="T80" s="91">
        <f t="shared" si="18"/>
        <v>1</v>
      </c>
      <c r="U80" s="91">
        <v>2</v>
      </c>
    </row>
    <row r="81" spans="1:21">
      <c r="A81" s="297">
        <f t="shared" si="16"/>
        <v>17</v>
      </c>
      <c r="B81" s="105" t="s">
        <v>181</v>
      </c>
      <c r="C81" s="105" t="s">
        <v>528</v>
      </c>
      <c r="D81" s="107" t="s">
        <v>38</v>
      </c>
      <c r="E81" s="108">
        <v>42024</v>
      </c>
      <c r="F81" s="155">
        <v>42046</v>
      </c>
      <c r="G81" s="155">
        <f t="shared" si="20"/>
        <v>42047</v>
      </c>
      <c r="H81" s="149">
        <f t="shared" si="15"/>
        <v>42096</v>
      </c>
      <c r="I81" s="295">
        <v>42109</v>
      </c>
      <c r="J81" s="149">
        <f t="shared" si="17"/>
        <v>42117</v>
      </c>
      <c r="K81" s="105" t="s">
        <v>65</v>
      </c>
      <c r="L81" s="164">
        <f t="shared" si="14"/>
        <v>42138</v>
      </c>
      <c r="M81" s="113">
        <f t="shared" si="19"/>
        <v>42323</v>
      </c>
      <c r="N81" s="129" t="s">
        <v>116</v>
      </c>
      <c r="O81" s="162"/>
      <c r="P81" s="105"/>
      <c r="Q81" s="105"/>
      <c r="R81" s="105"/>
      <c r="S81" s="163"/>
      <c r="T81" s="91">
        <f t="shared" si="18"/>
        <v>1</v>
      </c>
      <c r="U81" s="91">
        <v>2</v>
      </c>
    </row>
    <row r="82" spans="1:21">
      <c r="A82" s="297">
        <f t="shared" si="16"/>
        <v>18</v>
      </c>
      <c r="B82" s="105" t="s">
        <v>184</v>
      </c>
      <c r="C82" s="105" t="s">
        <v>77</v>
      </c>
      <c r="D82" s="107" t="s">
        <v>38</v>
      </c>
      <c r="E82" s="108">
        <v>42045</v>
      </c>
      <c r="F82" s="108">
        <v>42053</v>
      </c>
      <c r="G82" s="155">
        <f t="shared" si="20"/>
        <v>42054</v>
      </c>
      <c r="H82" s="149">
        <f t="shared" si="15"/>
        <v>42103</v>
      </c>
      <c r="I82" s="295">
        <v>42116</v>
      </c>
      <c r="J82" s="149">
        <f t="shared" si="17"/>
        <v>42124</v>
      </c>
      <c r="K82" s="105" t="s">
        <v>65</v>
      </c>
      <c r="L82" s="164">
        <f t="shared" si="14"/>
        <v>42145</v>
      </c>
      <c r="M82" s="113">
        <f t="shared" si="19"/>
        <v>42330</v>
      </c>
      <c r="N82" s="129" t="s">
        <v>116</v>
      </c>
      <c r="O82" s="162"/>
      <c r="P82" s="105"/>
      <c r="Q82" s="105"/>
      <c r="R82" s="105"/>
      <c r="S82" s="163"/>
      <c r="T82" s="91">
        <f t="shared" si="18"/>
        <v>1</v>
      </c>
      <c r="U82" s="91">
        <v>2</v>
      </c>
    </row>
    <row r="83" spans="1:21">
      <c r="A83" s="297">
        <f t="shared" si="16"/>
        <v>19</v>
      </c>
      <c r="B83" s="105" t="s">
        <v>185</v>
      </c>
      <c r="C83" s="105" t="s">
        <v>77</v>
      </c>
      <c r="D83" s="107" t="s">
        <v>30</v>
      </c>
      <c r="E83" s="108">
        <v>42045</v>
      </c>
      <c r="F83" s="108">
        <v>42053</v>
      </c>
      <c r="G83" s="155">
        <f t="shared" si="20"/>
        <v>42054</v>
      </c>
      <c r="H83" s="149">
        <f t="shared" si="15"/>
        <v>42103</v>
      </c>
      <c r="I83" s="295">
        <v>42116</v>
      </c>
      <c r="J83" s="149">
        <f t="shared" si="17"/>
        <v>42124</v>
      </c>
      <c r="K83" s="105" t="s">
        <v>65</v>
      </c>
      <c r="L83" s="164">
        <f t="shared" si="14"/>
        <v>42145</v>
      </c>
      <c r="M83" s="113">
        <f t="shared" si="19"/>
        <v>42330</v>
      </c>
      <c r="N83" s="129" t="s">
        <v>116</v>
      </c>
      <c r="O83" s="162"/>
      <c r="P83" s="105"/>
      <c r="Q83" s="105"/>
      <c r="R83" s="105"/>
      <c r="S83" s="163"/>
      <c r="T83" s="91">
        <f t="shared" si="18"/>
        <v>1</v>
      </c>
      <c r="U83" s="91">
        <v>2</v>
      </c>
    </row>
    <row r="84" spans="1:21">
      <c r="A84" s="297">
        <f t="shared" si="16"/>
        <v>20</v>
      </c>
      <c r="B84" s="105" t="s">
        <v>182</v>
      </c>
      <c r="C84" s="105" t="s">
        <v>97</v>
      </c>
      <c r="D84" s="107" t="s">
        <v>98</v>
      </c>
      <c r="E84" s="108">
        <v>42030</v>
      </c>
      <c r="F84" s="108">
        <v>42054</v>
      </c>
      <c r="G84" s="155">
        <f t="shared" si="20"/>
        <v>42054</v>
      </c>
      <c r="H84" s="149">
        <f t="shared" si="15"/>
        <v>42103</v>
      </c>
      <c r="I84" s="295">
        <v>42116</v>
      </c>
      <c r="J84" s="149">
        <f t="shared" si="17"/>
        <v>42124</v>
      </c>
      <c r="K84" s="105" t="s">
        <v>65</v>
      </c>
      <c r="L84" s="164">
        <f t="shared" si="14"/>
        <v>42145</v>
      </c>
      <c r="M84" s="113">
        <f t="shared" si="19"/>
        <v>42330</v>
      </c>
      <c r="N84" s="129" t="s">
        <v>116</v>
      </c>
      <c r="O84" s="162"/>
      <c r="P84" s="105"/>
      <c r="Q84" s="105"/>
      <c r="R84" s="105"/>
      <c r="S84" s="163"/>
      <c r="T84" s="91">
        <f t="shared" si="18"/>
        <v>1</v>
      </c>
      <c r="U84" s="91">
        <v>2</v>
      </c>
    </row>
    <row r="85" spans="1:21">
      <c r="A85" s="297">
        <f t="shared" si="16"/>
        <v>21</v>
      </c>
      <c r="B85" s="105" t="s">
        <v>183</v>
      </c>
      <c r="C85" s="105" t="s">
        <v>97</v>
      </c>
      <c r="D85" s="107" t="s">
        <v>98</v>
      </c>
      <c r="E85" s="108">
        <v>42051</v>
      </c>
      <c r="F85" s="108">
        <v>42054</v>
      </c>
      <c r="G85" s="155">
        <f t="shared" si="20"/>
        <v>42054</v>
      </c>
      <c r="H85" s="149">
        <f t="shared" si="15"/>
        <v>42103</v>
      </c>
      <c r="I85" s="295">
        <v>42116</v>
      </c>
      <c r="J85" s="149">
        <f t="shared" si="17"/>
        <v>42124</v>
      </c>
      <c r="K85" s="105" t="s">
        <v>65</v>
      </c>
      <c r="L85" s="164">
        <f t="shared" si="14"/>
        <v>42145</v>
      </c>
      <c r="M85" s="113">
        <f t="shared" si="19"/>
        <v>42330</v>
      </c>
      <c r="N85" s="129" t="s">
        <v>116</v>
      </c>
      <c r="O85" s="162"/>
      <c r="P85" s="91" t="s">
        <v>75</v>
      </c>
      <c r="Q85" s="105"/>
      <c r="R85" s="105"/>
      <c r="S85" s="163"/>
      <c r="T85" s="91">
        <f t="shared" si="18"/>
        <v>1</v>
      </c>
      <c r="U85" s="91">
        <v>2</v>
      </c>
    </row>
    <row r="86" spans="1:21">
      <c r="A86" s="297">
        <f t="shared" si="16"/>
        <v>22</v>
      </c>
      <c r="B86" s="105" t="s">
        <v>186</v>
      </c>
      <c r="C86" s="105" t="s">
        <v>81</v>
      </c>
      <c r="D86" s="107" t="s">
        <v>23</v>
      </c>
      <c r="E86" s="108">
        <v>42019</v>
      </c>
      <c r="F86" s="108">
        <v>42052</v>
      </c>
      <c r="G86" s="108">
        <f t="shared" si="20"/>
        <v>42059</v>
      </c>
      <c r="H86" s="149">
        <f t="shared" si="15"/>
        <v>42108</v>
      </c>
      <c r="I86" s="295">
        <v>42121</v>
      </c>
      <c r="J86" s="149">
        <f t="shared" si="17"/>
        <v>42129</v>
      </c>
      <c r="K86" s="105" t="s">
        <v>65</v>
      </c>
      <c r="L86" s="164">
        <f t="shared" si="14"/>
        <v>42150</v>
      </c>
      <c r="M86" s="113">
        <f t="shared" si="19"/>
        <v>42335</v>
      </c>
      <c r="N86" s="129" t="s">
        <v>116</v>
      </c>
      <c r="O86" s="162"/>
      <c r="P86" s="105"/>
      <c r="Q86" s="105"/>
      <c r="R86" s="105"/>
      <c r="S86" s="163"/>
      <c r="T86" s="91">
        <f t="shared" si="18"/>
        <v>1</v>
      </c>
      <c r="U86" s="91">
        <v>2</v>
      </c>
    </row>
    <row r="87" spans="1:21">
      <c r="A87" s="297">
        <f t="shared" si="16"/>
        <v>23</v>
      </c>
      <c r="B87" s="105" t="s">
        <v>187</v>
      </c>
      <c r="C87" s="105" t="s">
        <v>81</v>
      </c>
      <c r="D87" s="107" t="s">
        <v>23</v>
      </c>
      <c r="E87" s="108">
        <v>42019</v>
      </c>
      <c r="F87" s="108">
        <v>42052</v>
      </c>
      <c r="G87" s="155">
        <f t="shared" si="20"/>
        <v>42059</v>
      </c>
      <c r="H87" s="149">
        <f t="shared" si="15"/>
        <v>42108</v>
      </c>
      <c r="I87" s="295">
        <v>42121</v>
      </c>
      <c r="J87" s="149">
        <f t="shared" si="17"/>
        <v>42129</v>
      </c>
      <c r="K87" s="105" t="s">
        <v>65</v>
      </c>
      <c r="L87" s="164">
        <f t="shared" si="14"/>
        <v>42150</v>
      </c>
      <c r="M87" s="113">
        <f t="shared" si="19"/>
        <v>42335</v>
      </c>
      <c r="N87" s="129" t="s">
        <v>116</v>
      </c>
      <c r="O87" s="162"/>
      <c r="P87" s="105"/>
      <c r="Q87" s="105"/>
      <c r="R87" s="105"/>
      <c r="S87" s="163"/>
      <c r="T87" s="91">
        <f t="shared" si="18"/>
        <v>1</v>
      </c>
      <c r="U87" s="91">
        <v>2</v>
      </c>
    </row>
    <row r="88" spans="1:21">
      <c r="A88" s="297">
        <f t="shared" si="16"/>
        <v>24</v>
      </c>
      <c r="B88" s="105" t="s">
        <v>188</v>
      </c>
      <c r="C88" s="105" t="s">
        <v>94</v>
      </c>
      <c r="D88" s="107" t="s">
        <v>25</v>
      </c>
      <c r="E88" s="108">
        <v>42052</v>
      </c>
      <c r="F88" s="155">
        <v>42060</v>
      </c>
      <c r="G88" s="155">
        <f t="shared" si="20"/>
        <v>42061</v>
      </c>
      <c r="H88" s="149">
        <f t="shared" si="15"/>
        <v>42110</v>
      </c>
      <c r="I88" s="295">
        <v>42123</v>
      </c>
      <c r="J88" s="149">
        <f t="shared" si="17"/>
        <v>42131</v>
      </c>
      <c r="K88" s="105" t="s">
        <v>65</v>
      </c>
      <c r="L88" s="164">
        <f t="shared" si="14"/>
        <v>42152</v>
      </c>
      <c r="M88" s="113">
        <f t="shared" si="19"/>
        <v>42337</v>
      </c>
      <c r="N88" s="129" t="s">
        <v>116</v>
      </c>
      <c r="O88" s="162"/>
      <c r="P88" s="105" t="s">
        <v>130</v>
      </c>
      <c r="Q88" s="105"/>
      <c r="R88" s="105"/>
      <c r="S88" s="163"/>
      <c r="T88" s="91">
        <f t="shared" si="18"/>
        <v>1</v>
      </c>
      <c r="U88" s="91">
        <v>2</v>
      </c>
    </row>
    <row r="89" spans="1:21">
      <c r="A89" s="297">
        <f t="shared" ref="A89:A108" si="21">ROW(27:27)</f>
        <v>27</v>
      </c>
      <c r="B89" s="105" t="s">
        <v>189</v>
      </c>
      <c r="C89" s="105" t="s">
        <v>94</v>
      </c>
      <c r="D89" s="107" t="s">
        <v>25</v>
      </c>
      <c r="E89" s="108">
        <v>42052</v>
      </c>
      <c r="F89" s="155">
        <v>42060</v>
      </c>
      <c r="G89" s="155">
        <f t="shared" si="20"/>
        <v>42061</v>
      </c>
      <c r="H89" s="149">
        <f t="shared" si="15"/>
        <v>42110</v>
      </c>
      <c r="I89" s="295">
        <v>42123</v>
      </c>
      <c r="J89" s="149">
        <f t="shared" si="17"/>
        <v>42131</v>
      </c>
      <c r="K89" s="105" t="s">
        <v>65</v>
      </c>
      <c r="L89" s="164">
        <f t="shared" si="14"/>
        <v>42152</v>
      </c>
      <c r="M89" s="113">
        <f t="shared" si="19"/>
        <v>42337</v>
      </c>
      <c r="N89" s="129" t="s">
        <v>116</v>
      </c>
      <c r="O89" s="162"/>
      <c r="P89" s="105"/>
      <c r="Q89" s="105"/>
      <c r="R89" s="105"/>
      <c r="S89" s="163"/>
      <c r="T89" s="91">
        <f t="shared" si="18"/>
        <v>1</v>
      </c>
      <c r="U89" s="91">
        <v>2</v>
      </c>
    </row>
    <row r="90" spans="1:21">
      <c r="A90" s="297">
        <f t="shared" si="21"/>
        <v>28</v>
      </c>
      <c r="B90" s="105" t="s">
        <v>193</v>
      </c>
      <c r="C90" s="105" t="s">
        <v>77</v>
      </c>
      <c r="D90" s="107" t="s">
        <v>38</v>
      </c>
      <c r="E90" s="126">
        <v>42066</v>
      </c>
      <c r="F90" s="126">
        <v>42074</v>
      </c>
      <c r="G90" s="155">
        <f t="shared" si="20"/>
        <v>42075</v>
      </c>
      <c r="H90" s="148">
        <f t="shared" si="15"/>
        <v>42124</v>
      </c>
      <c r="I90" s="295">
        <v>42137</v>
      </c>
      <c r="J90" s="149">
        <f t="shared" si="17"/>
        <v>42145</v>
      </c>
      <c r="K90" s="91" t="s">
        <v>65</v>
      </c>
      <c r="L90" s="111">
        <f t="shared" si="14"/>
        <v>42166</v>
      </c>
      <c r="M90" s="113">
        <f t="shared" si="19"/>
        <v>42351</v>
      </c>
      <c r="N90" s="129" t="s">
        <v>116</v>
      </c>
      <c r="O90" s="114"/>
      <c r="P90" s="105" t="s">
        <v>130</v>
      </c>
      <c r="Q90" s="165"/>
      <c r="R90" s="91"/>
      <c r="S90" s="106"/>
      <c r="T90" s="91">
        <f t="shared" si="18"/>
        <v>1</v>
      </c>
      <c r="U90" s="91">
        <v>2</v>
      </c>
    </row>
    <row r="91" spans="1:21">
      <c r="A91" s="297">
        <f t="shared" si="21"/>
        <v>29</v>
      </c>
      <c r="B91" s="97" t="s">
        <v>194</v>
      </c>
      <c r="C91" s="97" t="s">
        <v>77</v>
      </c>
      <c r="D91" s="96" t="s">
        <v>38</v>
      </c>
      <c r="E91" s="144">
        <v>42066</v>
      </c>
      <c r="F91" s="144">
        <v>42074</v>
      </c>
      <c r="G91" s="166">
        <f t="shared" si="20"/>
        <v>42075</v>
      </c>
      <c r="H91" s="167">
        <f t="shared" si="15"/>
        <v>42124</v>
      </c>
      <c r="I91" s="299">
        <v>42137</v>
      </c>
      <c r="J91" s="169">
        <f t="shared" si="17"/>
        <v>42145</v>
      </c>
      <c r="K91" s="91" t="s">
        <v>65</v>
      </c>
      <c r="L91" s="101">
        <f t="shared" ref="L91:L122" si="22">I91+29</f>
        <v>42166</v>
      </c>
      <c r="M91" s="103">
        <f t="shared" si="19"/>
        <v>42351</v>
      </c>
      <c r="N91" s="132" t="s">
        <v>116</v>
      </c>
      <c r="O91" s="104"/>
      <c r="P91" s="105" t="s">
        <v>130</v>
      </c>
      <c r="Q91" s="91"/>
      <c r="R91" s="91"/>
      <c r="S91" s="106"/>
      <c r="T91" s="91">
        <f t="shared" si="18"/>
        <v>1</v>
      </c>
      <c r="U91" s="91">
        <v>2</v>
      </c>
    </row>
    <row r="92" spans="1:21">
      <c r="A92" s="297">
        <f t="shared" si="21"/>
        <v>30</v>
      </c>
      <c r="B92" s="91" t="s">
        <v>190</v>
      </c>
      <c r="C92" s="105" t="s">
        <v>97</v>
      </c>
      <c r="D92" s="107" t="s">
        <v>98</v>
      </c>
      <c r="E92" s="108">
        <v>42062</v>
      </c>
      <c r="F92" s="108">
        <v>42067</v>
      </c>
      <c r="G92" s="155">
        <f t="shared" si="20"/>
        <v>42075</v>
      </c>
      <c r="H92" s="148">
        <f t="shared" si="15"/>
        <v>42124</v>
      </c>
      <c r="I92" s="295">
        <v>42137</v>
      </c>
      <c r="J92" s="149">
        <f t="shared" si="17"/>
        <v>42145</v>
      </c>
      <c r="K92" s="91" t="s">
        <v>65</v>
      </c>
      <c r="L92" s="111">
        <f t="shared" si="22"/>
        <v>42166</v>
      </c>
      <c r="M92" s="103">
        <f t="shared" si="19"/>
        <v>42351</v>
      </c>
      <c r="N92" s="132" t="s">
        <v>116</v>
      </c>
      <c r="O92" s="114"/>
      <c r="P92" s="105" t="s">
        <v>130</v>
      </c>
      <c r="Q92" s="91"/>
      <c r="R92" s="91"/>
      <c r="S92" s="106"/>
      <c r="T92" s="91">
        <f t="shared" si="18"/>
        <v>1</v>
      </c>
      <c r="U92" s="91">
        <v>2</v>
      </c>
    </row>
    <row r="93" spans="1:21">
      <c r="A93" s="297">
        <f t="shared" si="21"/>
        <v>31</v>
      </c>
      <c r="B93" s="105" t="s">
        <v>191</v>
      </c>
      <c r="C93" s="91" t="s">
        <v>97</v>
      </c>
      <c r="D93" s="130" t="s">
        <v>192</v>
      </c>
      <c r="E93" s="126">
        <v>42065</v>
      </c>
      <c r="F93" s="126">
        <v>42074</v>
      </c>
      <c r="G93" s="155">
        <f t="shared" si="20"/>
        <v>42075</v>
      </c>
      <c r="H93" s="148">
        <f t="shared" ref="H93:H124" si="23">I93-13</f>
        <v>42124</v>
      </c>
      <c r="I93" s="295">
        <v>42137</v>
      </c>
      <c r="J93" s="149">
        <f t="shared" si="17"/>
        <v>42145</v>
      </c>
      <c r="K93" s="91" t="s">
        <v>65</v>
      </c>
      <c r="L93" s="111">
        <f t="shared" si="22"/>
        <v>42166</v>
      </c>
      <c r="M93" s="103">
        <f t="shared" si="19"/>
        <v>42351</v>
      </c>
      <c r="N93" s="132" t="s">
        <v>116</v>
      </c>
      <c r="O93" s="114"/>
      <c r="P93" s="91"/>
      <c r="Q93" s="91"/>
      <c r="R93" s="91"/>
      <c r="S93" s="106"/>
      <c r="T93" s="91">
        <f t="shared" si="18"/>
        <v>1</v>
      </c>
      <c r="U93" s="91">
        <v>2</v>
      </c>
    </row>
    <row r="94" spans="1:21">
      <c r="A94" s="297">
        <f t="shared" si="21"/>
        <v>32</v>
      </c>
      <c r="B94" s="91" t="s">
        <v>195</v>
      </c>
      <c r="C94" s="91" t="s">
        <v>81</v>
      </c>
      <c r="D94" s="130" t="s">
        <v>23</v>
      </c>
      <c r="E94" s="126">
        <v>42023</v>
      </c>
      <c r="F94" s="126">
        <v>42051</v>
      </c>
      <c r="G94" s="155">
        <v>42083</v>
      </c>
      <c r="H94" s="148">
        <f t="shared" si="23"/>
        <v>42136</v>
      </c>
      <c r="I94" s="295">
        <v>42149</v>
      </c>
      <c r="J94" s="149">
        <f t="shared" si="17"/>
        <v>42157</v>
      </c>
      <c r="K94" s="91" t="s">
        <v>65</v>
      </c>
      <c r="L94" s="111">
        <f t="shared" si="22"/>
        <v>42178</v>
      </c>
      <c r="M94" s="113">
        <f t="shared" si="19"/>
        <v>42363</v>
      </c>
      <c r="N94" s="132" t="s">
        <v>116</v>
      </c>
      <c r="O94" s="114"/>
      <c r="P94" s="91"/>
      <c r="Q94" s="91"/>
      <c r="R94" s="91"/>
      <c r="S94" s="106"/>
      <c r="T94" s="91">
        <f t="shared" si="18"/>
        <v>1</v>
      </c>
      <c r="U94" s="91">
        <v>2</v>
      </c>
    </row>
    <row r="95" spans="1:21">
      <c r="A95" s="297">
        <f t="shared" si="21"/>
        <v>33</v>
      </c>
      <c r="B95" s="91" t="s">
        <v>199</v>
      </c>
      <c r="C95" s="170" t="s">
        <v>73</v>
      </c>
      <c r="D95" s="171" t="s">
        <v>74</v>
      </c>
      <c r="E95" s="126">
        <v>42086</v>
      </c>
      <c r="F95" s="126">
        <v>42090</v>
      </c>
      <c r="G95" s="155">
        <v>42093</v>
      </c>
      <c r="H95" s="148">
        <f t="shared" si="23"/>
        <v>42151</v>
      </c>
      <c r="I95" s="295">
        <v>42164</v>
      </c>
      <c r="J95" s="149">
        <f t="shared" si="17"/>
        <v>42172</v>
      </c>
      <c r="K95" s="91" t="s">
        <v>65</v>
      </c>
      <c r="L95" s="111">
        <f t="shared" si="22"/>
        <v>42193</v>
      </c>
      <c r="M95" s="103">
        <f t="shared" si="19"/>
        <v>42378</v>
      </c>
      <c r="N95" s="129" t="s">
        <v>116</v>
      </c>
      <c r="O95" s="114"/>
      <c r="P95" s="105" t="s">
        <v>130</v>
      </c>
      <c r="Q95" s="91"/>
      <c r="R95" s="91"/>
      <c r="S95" s="106"/>
      <c r="T95" s="91">
        <f t="shared" si="18"/>
        <v>1</v>
      </c>
      <c r="U95" s="91">
        <v>2</v>
      </c>
    </row>
    <row r="96" spans="1:21">
      <c r="A96" s="297">
        <f t="shared" si="21"/>
        <v>34</v>
      </c>
      <c r="B96" s="105" t="s">
        <v>196</v>
      </c>
      <c r="C96" s="105" t="s">
        <v>527</v>
      </c>
      <c r="D96" s="107" t="s">
        <v>128</v>
      </c>
      <c r="E96" s="108">
        <v>42062</v>
      </c>
      <c r="F96" s="126">
        <v>42087</v>
      </c>
      <c r="G96" s="155">
        <f>I96-62</f>
        <v>42102</v>
      </c>
      <c r="H96" s="148">
        <f t="shared" si="23"/>
        <v>42151</v>
      </c>
      <c r="I96" s="295">
        <v>42164</v>
      </c>
      <c r="J96" s="149">
        <f t="shared" si="17"/>
        <v>42172</v>
      </c>
      <c r="K96" s="91" t="s">
        <v>65</v>
      </c>
      <c r="L96" s="111">
        <f t="shared" si="22"/>
        <v>42193</v>
      </c>
      <c r="M96" s="103">
        <f t="shared" si="19"/>
        <v>42378</v>
      </c>
      <c r="N96" s="129" t="s">
        <v>116</v>
      </c>
      <c r="O96" s="114"/>
      <c r="P96" s="105" t="s">
        <v>130</v>
      </c>
      <c r="Q96" s="165"/>
      <c r="R96" s="91"/>
      <c r="S96" s="106"/>
      <c r="T96" s="91">
        <f t="shared" si="18"/>
        <v>1</v>
      </c>
      <c r="U96" s="91">
        <v>2</v>
      </c>
    </row>
    <row r="97" spans="1:21">
      <c r="A97" s="297">
        <f t="shared" si="21"/>
        <v>35</v>
      </c>
      <c r="B97" s="105" t="s">
        <v>197</v>
      </c>
      <c r="C97" s="105" t="s">
        <v>527</v>
      </c>
      <c r="D97" s="107" t="s">
        <v>128</v>
      </c>
      <c r="E97" s="108">
        <v>42065</v>
      </c>
      <c r="F97" s="126">
        <v>42087</v>
      </c>
      <c r="G97" s="155">
        <f>I97-62</f>
        <v>42102</v>
      </c>
      <c r="H97" s="148">
        <f t="shared" si="23"/>
        <v>42151</v>
      </c>
      <c r="I97" s="295">
        <v>42164</v>
      </c>
      <c r="J97" s="149">
        <f t="shared" si="17"/>
        <v>42172</v>
      </c>
      <c r="K97" s="91" t="s">
        <v>65</v>
      </c>
      <c r="L97" s="111">
        <f t="shared" si="22"/>
        <v>42193</v>
      </c>
      <c r="M97" s="103">
        <f t="shared" si="19"/>
        <v>42378</v>
      </c>
      <c r="N97" s="129" t="s">
        <v>116</v>
      </c>
      <c r="O97" s="114"/>
      <c r="P97" s="165" t="s">
        <v>198</v>
      </c>
      <c r="Q97" s="165"/>
      <c r="R97" s="91"/>
      <c r="S97" s="106"/>
      <c r="T97" s="91">
        <f t="shared" si="18"/>
        <v>1</v>
      </c>
      <c r="U97" s="91">
        <v>2</v>
      </c>
    </row>
    <row r="98" spans="1:21">
      <c r="A98" s="297">
        <f t="shared" si="21"/>
        <v>36</v>
      </c>
      <c r="B98" s="285" t="s">
        <v>200</v>
      </c>
      <c r="C98" s="285" t="s">
        <v>97</v>
      </c>
      <c r="D98" s="286" t="s">
        <v>98</v>
      </c>
      <c r="E98" s="287">
        <v>42061</v>
      </c>
      <c r="F98" s="287">
        <v>42067</v>
      </c>
      <c r="G98" s="298">
        <f>I98-92</f>
        <v>42073</v>
      </c>
      <c r="H98" s="294">
        <f t="shared" si="23"/>
        <v>42152</v>
      </c>
      <c r="I98" s="296">
        <v>42165</v>
      </c>
      <c r="J98" s="294">
        <f t="shared" si="17"/>
        <v>42173</v>
      </c>
      <c r="K98" s="285" t="s">
        <v>102</v>
      </c>
      <c r="L98" s="120">
        <f t="shared" si="22"/>
        <v>42194</v>
      </c>
      <c r="M98" s="172">
        <f t="shared" ref="M98:M108" si="24">EDATE(I98,9)</f>
        <v>42439</v>
      </c>
      <c r="N98" s="151" t="s">
        <v>116</v>
      </c>
      <c r="O98" s="123"/>
      <c r="P98" s="285" t="s">
        <v>75</v>
      </c>
      <c r="Q98" s="285"/>
      <c r="R98" s="285"/>
      <c r="S98" s="290"/>
      <c r="T98" s="91">
        <f t="shared" si="18"/>
        <v>1</v>
      </c>
      <c r="U98" s="91">
        <v>2</v>
      </c>
    </row>
    <row r="99" spans="1:21">
      <c r="A99" s="297">
        <f t="shared" si="21"/>
        <v>37</v>
      </c>
      <c r="B99" s="91" t="s">
        <v>201</v>
      </c>
      <c r="C99" s="105" t="s">
        <v>77</v>
      </c>
      <c r="D99" s="107" t="s">
        <v>38</v>
      </c>
      <c r="E99" s="126">
        <v>42107</v>
      </c>
      <c r="F99" s="126">
        <v>42109</v>
      </c>
      <c r="G99" s="155">
        <f t="shared" ref="G99:G108" si="25">I99-62</f>
        <v>42110</v>
      </c>
      <c r="H99" s="148">
        <f t="shared" si="23"/>
        <v>42159</v>
      </c>
      <c r="I99" s="295">
        <v>42172</v>
      </c>
      <c r="J99" s="149">
        <f t="shared" si="17"/>
        <v>42180</v>
      </c>
      <c r="K99" s="91" t="s">
        <v>65</v>
      </c>
      <c r="L99" s="111">
        <f t="shared" si="22"/>
        <v>42201</v>
      </c>
      <c r="M99" s="103">
        <f t="shared" si="24"/>
        <v>42446</v>
      </c>
      <c r="N99" s="129" t="s">
        <v>116</v>
      </c>
      <c r="O99" s="114"/>
      <c r="P99" s="105" t="s">
        <v>130</v>
      </c>
      <c r="Q99" s="165"/>
      <c r="R99" s="91"/>
      <c r="S99" s="106"/>
      <c r="T99" s="91">
        <f t="shared" si="18"/>
        <v>1</v>
      </c>
      <c r="U99" s="91">
        <v>2</v>
      </c>
    </row>
    <row r="100" spans="1:21">
      <c r="A100" s="297">
        <f t="shared" si="21"/>
        <v>38</v>
      </c>
      <c r="B100" s="91" t="s">
        <v>202</v>
      </c>
      <c r="C100" s="105" t="s">
        <v>528</v>
      </c>
      <c r="D100" s="107" t="s">
        <v>38</v>
      </c>
      <c r="E100" s="126">
        <v>42086</v>
      </c>
      <c r="F100" s="126">
        <v>42050</v>
      </c>
      <c r="G100" s="155">
        <f t="shared" si="25"/>
        <v>42117</v>
      </c>
      <c r="H100" s="148">
        <f t="shared" si="23"/>
        <v>42166</v>
      </c>
      <c r="I100" s="295">
        <v>42179</v>
      </c>
      <c r="J100" s="149">
        <f t="shared" si="17"/>
        <v>42187</v>
      </c>
      <c r="K100" s="91" t="s">
        <v>65</v>
      </c>
      <c r="L100" s="111">
        <f t="shared" si="22"/>
        <v>42208</v>
      </c>
      <c r="M100" s="103">
        <f t="shared" si="24"/>
        <v>42453</v>
      </c>
      <c r="N100" s="132" t="s">
        <v>116</v>
      </c>
      <c r="O100" s="114"/>
      <c r="P100" s="91"/>
      <c r="Q100" s="91"/>
      <c r="R100" s="91"/>
      <c r="S100" s="106"/>
      <c r="T100" s="91">
        <f t="shared" si="18"/>
        <v>1</v>
      </c>
      <c r="U100" s="91">
        <v>2</v>
      </c>
    </row>
    <row r="101" spans="1:21">
      <c r="A101" s="297">
        <f t="shared" si="21"/>
        <v>39</v>
      </c>
      <c r="B101" s="91" t="s">
        <v>203</v>
      </c>
      <c r="C101" s="105" t="s">
        <v>79</v>
      </c>
      <c r="D101" s="107" t="s">
        <v>124</v>
      </c>
      <c r="E101" s="126">
        <v>42039</v>
      </c>
      <c r="F101" s="126">
        <v>42116</v>
      </c>
      <c r="G101" s="155">
        <f t="shared" si="25"/>
        <v>42117</v>
      </c>
      <c r="H101" s="148">
        <f t="shared" si="23"/>
        <v>42166</v>
      </c>
      <c r="I101" s="295">
        <v>42179</v>
      </c>
      <c r="J101" s="149">
        <f t="shared" si="17"/>
        <v>42187</v>
      </c>
      <c r="K101" s="91" t="s">
        <v>65</v>
      </c>
      <c r="L101" s="111">
        <f t="shared" si="22"/>
        <v>42208</v>
      </c>
      <c r="M101" s="113">
        <f t="shared" si="24"/>
        <v>42453</v>
      </c>
      <c r="N101" s="132" t="s">
        <v>116</v>
      </c>
      <c r="O101" s="114"/>
      <c r="P101" s="105" t="s">
        <v>130</v>
      </c>
      <c r="Q101" s="105"/>
      <c r="R101" s="91"/>
      <c r="S101" s="106"/>
      <c r="T101" s="91">
        <f t="shared" si="18"/>
        <v>1</v>
      </c>
      <c r="U101" s="91">
        <v>2</v>
      </c>
    </row>
    <row r="102" spans="1:21">
      <c r="A102" s="297">
        <f t="shared" si="21"/>
        <v>40</v>
      </c>
      <c r="B102" s="91" t="s">
        <v>204</v>
      </c>
      <c r="C102" s="105" t="s">
        <v>79</v>
      </c>
      <c r="D102" s="107" t="s">
        <v>27</v>
      </c>
      <c r="E102" s="126">
        <v>42039</v>
      </c>
      <c r="F102" s="126">
        <v>42116</v>
      </c>
      <c r="G102" s="155">
        <f t="shared" si="25"/>
        <v>42117</v>
      </c>
      <c r="H102" s="148">
        <f t="shared" si="23"/>
        <v>42166</v>
      </c>
      <c r="I102" s="295">
        <v>42179</v>
      </c>
      <c r="J102" s="149">
        <f t="shared" si="17"/>
        <v>42187</v>
      </c>
      <c r="K102" s="91" t="s">
        <v>65</v>
      </c>
      <c r="L102" s="111">
        <f t="shared" si="22"/>
        <v>42208</v>
      </c>
      <c r="M102" s="113">
        <f t="shared" si="24"/>
        <v>42453</v>
      </c>
      <c r="N102" s="129" t="s">
        <v>116</v>
      </c>
      <c r="O102" s="114"/>
      <c r="P102" s="91"/>
      <c r="Q102" s="91"/>
      <c r="R102" s="91"/>
      <c r="S102" s="106"/>
      <c r="T102" s="91">
        <f t="shared" si="18"/>
        <v>1</v>
      </c>
      <c r="U102" s="91">
        <v>2</v>
      </c>
    </row>
    <row r="103" spans="1:21">
      <c r="A103" s="297">
        <f t="shared" si="21"/>
        <v>41</v>
      </c>
      <c r="B103" s="91" t="s">
        <v>205</v>
      </c>
      <c r="C103" s="105" t="s">
        <v>79</v>
      </c>
      <c r="D103" s="107" t="s">
        <v>27</v>
      </c>
      <c r="E103" s="126">
        <v>42065</v>
      </c>
      <c r="F103" s="126">
        <v>42116</v>
      </c>
      <c r="G103" s="155">
        <f t="shared" si="25"/>
        <v>42117</v>
      </c>
      <c r="H103" s="148">
        <f t="shared" si="23"/>
        <v>42166</v>
      </c>
      <c r="I103" s="295">
        <v>42179</v>
      </c>
      <c r="J103" s="149">
        <f t="shared" si="17"/>
        <v>42187</v>
      </c>
      <c r="K103" s="91" t="s">
        <v>65</v>
      </c>
      <c r="L103" s="111">
        <f t="shared" si="22"/>
        <v>42208</v>
      </c>
      <c r="M103" s="113">
        <f t="shared" si="24"/>
        <v>42453</v>
      </c>
      <c r="N103" s="129" t="s">
        <v>116</v>
      </c>
      <c r="O103" s="114"/>
      <c r="P103" s="105" t="s">
        <v>130</v>
      </c>
      <c r="Q103" s="165"/>
      <c r="R103" s="91"/>
      <c r="S103" s="106"/>
      <c r="T103" s="91">
        <f t="shared" si="18"/>
        <v>1</v>
      </c>
      <c r="U103" s="91">
        <v>2</v>
      </c>
    </row>
    <row r="104" spans="1:21">
      <c r="A104" s="297">
        <f t="shared" si="21"/>
        <v>42</v>
      </c>
      <c r="B104" s="91" t="s">
        <v>206</v>
      </c>
      <c r="C104" s="105" t="s">
        <v>94</v>
      </c>
      <c r="D104" s="107" t="s">
        <v>25</v>
      </c>
      <c r="E104" s="126">
        <v>42107</v>
      </c>
      <c r="F104" s="126">
        <v>42116</v>
      </c>
      <c r="G104" s="155">
        <f t="shared" si="25"/>
        <v>42117</v>
      </c>
      <c r="H104" s="148">
        <f t="shared" si="23"/>
        <v>42166</v>
      </c>
      <c r="I104" s="295">
        <v>42179</v>
      </c>
      <c r="J104" s="149">
        <f t="shared" si="17"/>
        <v>42187</v>
      </c>
      <c r="K104" s="91" t="s">
        <v>65</v>
      </c>
      <c r="L104" s="111">
        <f t="shared" si="22"/>
        <v>42208</v>
      </c>
      <c r="M104" s="113">
        <f t="shared" si="24"/>
        <v>42453</v>
      </c>
      <c r="N104" s="129" t="s">
        <v>116</v>
      </c>
      <c r="O104" s="114"/>
      <c r="P104" s="105" t="s">
        <v>130</v>
      </c>
      <c r="Q104" s="91"/>
      <c r="R104" s="91"/>
      <c r="S104" s="106"/>
      <c r="T104" s="91">
        <f t="shared" si="18"/>
        <v>1</v>
      </c>
      <c r="U104" s="91">
        <v>2</v>
      </c>
    </row>
    <row r="105" spans="1:21">
      <c r="A105" s="297">
        <f t="shared" si="21"/>
        <v>43</v>
      </c>
      <c r="B105" s="91" t="s">
        <v>207</v>
      </c>
      <c r="C105" s="105" t="s">
        <v>97</v>
      </c>
      <c r="D105" s="107" t="s">
        <v>98</v>
      </c>
      <c r="E105" s="126">
        <v>42111</v>
      </c>
      <c r="F105" s="126">
        <v>42116</v>
      </c>
      <c r="G105" s="155">
        <f t="shared" si="25"/>
        <v>42117</v>
      </c>
      <c r="H105" s="148">
        <f t="shared" si="23"/>
        <v>42166</v>
      </c>
      <c r="I105" s="295">
        <v>42179</v>
      </c>
      <c r="J105" s="149">
        <f t="shared" si="17"/>
        <v>42187</v>
      </c>
      <c r="K105" s="91" t="s">
        <v>65</v>
      </c>
      <c r="L105" s="111">
        <f t="shared" si="22"/>
        <v>42208</v>
      </c>
      <c r="M105" s="113">
        <f t="shared" si="24"/>
        <v>42453</v>
      </c>
      <c r="N105" s="129" t="s">
        <v>116</v>
      </c>
      <c r="O105" s="114"/>
      <c r="P105" s="91"/>
      <c r="Q105" s="91"/>
      <c r="R105" s="91"/>
      <c r="S105" s="106"/>
      <c r="T105" s="91">
        <f t="shared" si="18"/>
        <v>1</v>
      </c>
      <c r="U105" s="91">
        <v>2</v>
      </c>
    </row>
    <row r="106" spans="1:21">
      <c r="A106" s="297">
        <f t="shared" si="21"/>
        <v>44</v>
      </c>
      <c r="B106" s="91" t="s">
        <v>208</v>
      </c>
      <c r="C106" s="91" t="s">
        <v>81</v>
      </c>
      <c r="D106" s="130" t="s">
        <v>23</v>
      </c>
      <c r="E106" s="126">
        <v>42052</v>
      </c>
      <c r="F106" s="126">
        <v>42051</v>
      </c>
      <c r="G106" s="155">
        <f t="shared" si="25"/>
        <v>42122</v>
      </c>
      <c r="H106" s="148">
        <f t="shared" si="23"/>
        <v>42171</v>
      </c>
      <c r="I106" s="295">
        <v>42184</v>
      </c>
      <c r="J106" s="149">
        <f t="shared" si="17"/>
        <v>42192</v>
      </c>
      <c r="K106" s="91" t="s">
        <v>65</v>
      </c>
      <c r="L106" s="111">
        <f t="shared" si="22"/>
        <v>42213</v>
      </c>
      <c r="M106" s="113">
        <f t="shared" si="24"/>
        <v>42458</v>
      </c>
      <c r="N106" s="129" t="s">
        <v>116</v>
      </c>
      <c r="O106" s="114"/>
      <c r="P106" s="91"/>
      <c r="Q106" s="91"/>
      <c r="R106" s="91"/>
      <c r="S106" s="106"/>
      <c r="T106" s="91">
        <f t="shared" si="18"/>
        <v>1</v>
      </c>
      <c r="U106" s="91">
        <v>2</v>
      </c>
    </row>
    <row r="107" spans="1:21">
      <c r="A107" s="297">
        <f t="shared" si="21"/>
        <v>45</v>
      </c>
      <c r="B107" s="91" t="s">
        <v>209</v>
      </c>
      <c r="C107" s="91" t="s">
        <v>81</v>
      </c>
      <c r="D107" s="130" t="s">
        <v>23</v>
      </c>
      <c r="E107" s="126">
        <v>42052</v>
      </c>
      <c r="F107" s="126">
        <v>42051</v>
      </c>
      <c r="G107" s="155">
        <f t="shared" si="25"/>
        <v>42122</v>
      </c>
      <c r="H107" s="148">
        <f t="shared" si="23"/>
        <v>42171</v>
      </c>
      <c r="I107" s="295">
        <v>42184</v>
      </c>
      <c r="J107" s="149">
        <f t="shared" si="17"/>
        <v>42192</v>
      </c>
      <c r="K107" s="91" t="s">
        <v>65</v>
      </c>
      <c r="L107" s="111">
        <f t="shared" si="22"/>
        <v>42213</v>
      </c>
      <c r="M107" s="113">
        <f t="shared" si="24"/>
        <v>42458</v>
      </c>
      <c r="N107" s="129" t="s">
        <v>116</v>
      </c>
      <c r="O107" s="114"/>
      <c r="P107" s="91"/>
      <c r="Q107" s="91"/>
      <c r="R107" s="91"/>
      <c r="S107" s="106"/>
      <c r="T107" s="91">
        <f t="shared" si="18"/>
        <v>1</v>
      </c>
      <c r="U107" s="91">
        <v>2</v>
      </c>
    </row>
    <row r="108" spans="1:21">
      <c r="A108" s="297">
        <f t="shared" si="21"/>
        <v>46</v>
      </c>
      <c r="B108" s="91" t="s">
        <v>210</v>
      </c>
      <c r="C108" s="105" t="s">
        <v>97</v>
      </c>
      <c r="D108" s="130" t="s">
        <v>192</v>
      </c>
      <c r="E108" s="126">
        <v>42115</v>
      </c>
      <c r="F108" s="126">
        <v>42122</v>
      </c>
      <c r="G108" s="155">
        <f t="shared" si="25"/>
        <v>42124</v>
      </c>
      <c r="H108" s="148">
        <f t="shared" si="23"/>
        <v>42173</v>
      </c>
      <c r="I108" s="295">
        <v>42186</v>
      </c>
      <c r="J108" s="149">
        <f t="shared" si="17"/>
        <v>42194</v>
      </c>
      <c r="K108" s="91" t="s">
        <v>65</v>
      </c>
      <c r="L108" s="111">
        <f t="shared" si="22"/>
        <v>42215</v>
      </c>
      <c r="M108" s="113">
        <f t="shared" si="24"/>
        <v>42461</v>
      </c>
      <c r="N108" s="129" t="s">
        <v>116</v>
      </c>
      <c r="O108" s="114"/>
      <c r="P108" s="91"/>
      <c r="Q108" s="91"/>
      <c r="R108" s="91"/>
      <c r="S108" s="106"/>
      <c r="T108" s="91">
        <f t="shared" si="18"/>
        <v>1</v>
      </c>
      <c r="U108" s="91">
        <v>2</v>
      </c>
    </row>
    <row r="109" spans="1:21">
      <c r="A109" s="293">
        <f t="shared" ref="A109:A132" si="26">ROW(1:1)</f>
        <v>1</v>
      </c>
      <c r="B109" s="105" t="s">
        <v>211</v>
      </c>
      <c r="C109" s="105" t="s">
        <v>94</v>
      </c>
      <c r="D109" s="107" t="s">
        <v>25</v>
      </c>
      <c r="E109" s="108">
        <v>42052</v>
      </c>
      <c r="F109" s="175">
        <v>42165</v>
      </c>
      <c r="G109" s="155">
        <v>42165</v>
      </c>
      <c r="H109" s="149">
        <f t="shared" si="23"/>
        <v>42257</v>
      </c>
      <c r="I109" s="295">
        <v>42270</v>
      </c>
      <c r="J109" s="149">
        <f t="shared" si="17"/>
        <v>42278</v>
      </c>
      <c r="K109" s="105" t="s">
        <v>65</v>
      </c>
      <c r="L109" s="164">
        <f t="shared" si="22"/>
        <v>42299</v>
      </c>
      <c r="M109" s="155">
        <f t="shared" ref="M109:M118" si="27">EDATE(I109,7)</f>
        <v>42483</v>
      </c>
      <c r="N109" s="174" t="s">
        <v>116</v>
      </c>
      <c r="O109" s="162" t="s">
        <v>212</v>
      </c>
      <c r="P109" s="105"/>
      <c r="Q109" s="105"/>
      <c r="R109" s="105"/>
      <c r="S109" s="163"/>
      <c r="T109" s="91">
        <f t="shared" si="18"/>
        <v>1</v>
      </c>
      <c r="U109" s="91">
        <v>1</v>
      </c>
    </row>
    <row r="110" spans="1:21">
      <c r="A110" s="293">
        <f t="shared" si="26"/>
        <v>2</v>
      </c>
      <c r="B110" s="91" t="s">
        <v>213</v>
      </c>
      <c r="C110" s="105" t="s">
        <v>94</v>
      </c>
      <c r="D110" s="107" t="s">
        <v>25</v>
      </c>
      <c r="E110" s="126">
        <v>42149</v>
      </c>
      <c r="F110" s="175">
        <v>42165</v>
      </c>
      <c r="G110" s="155">
        <v>42166</v>
      </c>
      <c r="H110" s="148">
        <f t="shared" si="23"/>
        <v>42257</v>
      </c>
      <c r="I110" s="295">
        <v>42270</v>
      </c>
      <c r="J110" s="149">
        <f t="shared" si="17"/>
        <v>42278</v>
      </c>
      <c r="K110" s="91" t="s">
        <v>65</v>
      </c>
      <c r="L110" s="111">
        <f t="shared" si="22"/>
        <v>42299</v>
      </c>
      <c r="M110" s="155">
        <f t="shared" si="27"/>
        <v>42483</v>
      </c>
      <c r="N110" s="129" t="s">
        <v>116</v>
      </c>
      <c r="O110" s="114"/>
      <c r="P110" s="91" t="s">
        <v>214</v>
      </c>
      <c r="Q110" s="91"/>
      <c r="R110" s="91"/>
      <c r="S110" s="106"/>
      <c r="T110" s="91">
        <f t="shared" si="18"/>
        <v>1</v>
      </c>
      <c r="U110" s="91">
        <v>1</v>
      </c>
    </row>
    <row r="111" spans="1:21">
      <c r="A111" s="293">
        <f t="shared" si="26"/>
        <v>3</v>
      </c>
      <c r="B111" s="91" t="s">
        <v>215</v>
      </c>
      <c r="C111" s="105" t="s">
        <v>94</v>
      </c>
      <c r="D111" s="107" t="s">
        <v>24</v>
      </c>
      <c r="E111" s="126">
        <v>42149</v>
      </c>
      <c r="F111" s="175">
        <v>42165</v>
      </c>
      <c r="G111" s="155">
        <f>I111-62</f>
        <v>42208</v>
      </c>
      <c r="H111" s="148">
        <f t="shared" si="23"/>
        <v>42257</v>
      </c>
      <c r="I111" s="295">
        <v>42270</v>
      </c>
      <c r="J111" s="149">
        <f t="shared" si="17"/>
        <v>42278</v>
      </c>
      <c r="K111" s="91" t="s">
        <v>65</v>
      </c>
      <c r="L111" s="111">
        <f t="shared" si="22"/>
        <v>42299</v>
      </c>
      <c r="M111" s="155">
        <f t="shared" si="27"/>
        <v>42483</v>
      </c>
      <c r="N111" s="129" t="s">
        <v>116</v>
      </c>
      <c r="O111" s="114"/>
      <c r="P111" s="91" t="s">
        <v>75</v>
      </c>
      <c r="Q111" s="165"/>
      <c r="R111" s="91"/>
      <c r="S111" s="106"/>
      <c r="T111" s="91">
        <f t="shared" si="18"/>
        <v>1</v>
      </c>
      <c r="U111" s="91">
        <v>1</v>
      </c>
    </row>
    <row r="112" spans="1:21">
      <c r="A112" s="293">
        <f t="shared" si="26"/>
        <v>4</v>
      </c>
      <c r="B112" s="105" t="s">
        <v>216</v>
      </c>
      <c r="C112" s="105" t="s">
        <v>97</v>
      </c>
      <c r="D112" s="107" t="s">
        <v>98</v>
      </c>
      <c r="E112" s="108">
        <v>42107</v>
      </c>
      <c r="F112" s="108">
        <v>42172</v>
      </c>
      <c r="G112" s="155">
        <v>42177</v>
      </c>
      <c r="H112" s="149">
        <f t="shared" si="23"/>
        <v>42257</v>
      </c>
      <c r="I112" s="295">
        <v>42270</v>
      </c>
      <c r="J112" s="149">
        <f t="shared" si="17"/>
        <v>42278</v>
      </c>
      <c r="K112" s="105" t="s">
        <v>65</v>
      </c>
      <c r="L112" s="164">
        <f t="shared" si="22"/>
        <v>42299</v>
      </c>
      <c r="M112" s="155">
        <f t="shared" si="27"/>
        <v>42483</v>
      </c>
      <c r="N112" s="129" t="s">
        <v>116</v>
      </c>
      <c r="O112" s="162" t="s">
        <v>212</v>
      </c>
      <c r="P112" s="91" t="s">
        <v>75</v>
      </c>
      <c r="Q112" s="177"/>
      <c r="R112" s="105"/>
      <c r="S112" s="163"/>
      <c r="T112" s="91">
        <f t="shared" si="18"/>
        <v>1</v>
      </c>
      <c r="U112" s="91">
        <v>1</v>
      </c>
    </row>
    <row r="113" spans="1:21">
      <c r="A113" s="293">
        <f t="shared" si="26"/>
        <v>5</v>
      </c>
      <c r="B113" s="105" t="s">
        <v>217</v>
      </c>
      <c r="C113" s="105" t="s">
        <v>97</v>
      </c>
      <c r="D113" s="107" t="s">
        <v>98</v>
      </c>
      <c r="E113" s="108">
        <v>42111</v>
      </c>
      <c r="F113" s="108">
        <v>42172</v>
      </c>
      <c r="G113" s="155">
        <v>42172</v>
      </c>
      <c r="H113" s="149">
        <f t="shared" si="23"/>
        <v>42257</v>
      </c>
      <c r="I113" s="295">
        <v>42270</v>
      </c>
      <c r="J113" s="149">
        <f t="shared" si="17"/>
        <v>42278</v>
      </c>
      <c r="K113" s="105" t="s">
        <v>65</v>
      </c>
      <c r="L113" s="164">
        <f t="shared" si="22"/>
        <v>42299</v>
      </c>
      <c r="M113" s="155">
        <f t="shared" si="27"/>
        <v>42483</v>
      </c>
      <c r="N113" s="129" t="s">
        <v>116</v>
      </c>
      <c r="O113" s="162" t="s">
        <v>212</v>
      </c>
      <c r="P113" s="105" t="s">
        <v>130</v>
      </c>
      <c r="Q113" s="105"/>
      <c r="R113" s="105"/>
      <c r="S113" s="163"/>
      <c r="T113" s="91">
        <f t="shared" si="18"/>
        <v>1</v>
      </c>
      <c r="U113" s="91">
        <v>1</v>
      </c>
    </row>
    <row r="114" spans="1:21">
      <c r="A114" s="293">
        <f t="shared" si="26"/>
        <v>6</v>
      </c>
      <c r="B114" s="91" t="s">
        <v>218</v>
      </c>
      <c r="C114" s="105" t="s">
        <v>97</v>
      </c>
      <c r="D114" s="107" t="s">
        <v>98</v>
      </c>
      <c r="E114" s="126">
        <v>42173</v>
      </c>
      <c r="F114" s="126">
        <v>42177</v>
      </c>
      <c r="G114" s="155">
        <v>42178</v>
      </c>
      <c r="H114" s="148">
        <f t="shared" si="23"/>
        <v>42257</v>
      </c>
      <c r="I114" s="295">
        <v>42270</v>
      </c>
      <c r="J114" s="149">
        <f t="shared" si="17"/>
        <v>42278</v>
      </c>
      <c r="K114" s="91" t="s">
        <v>65</v>
      </c>
      <c r="L114" s="111">
        <f t="shared" si="22"/>
        <v>42299</v>
      </c>
      <c r="M114" s="155">
        <f t="shared" si="27"/>
        <v>42483</v>
      </c>
      <c r="N114" s="129" t="s">
        <v>116</v>
      </c>
      <c r="O114" s="114"/>
      <c r="P114" s="91" t="s">
        <v>75</v>
      </c>
      <c r="Q114" s="91"/>
      <c r="R114" s="91"/>
      <c r="S114" s="106"/>
      <c r="T114" s="91">
        <f t="shared" si="18"/>
        <v>1</v>
      </c>
      <c r="U114" s="91">
        <v>1</v>
      </c>
    </row>
    <row r="115" spans="1:21">
      <c r="A115" s="293">
        <f t="shared" si="26"/>
        <v>7</v>
      </c>
      <c r="B115" s="91" t="s">
        <v>219</v>
      </c>
      <c r="C115" s="91" t="s">
        <v>73</v>
      </c>
      <c r="D115" s="130" t="s">
        <v>74</v>
      </c>
      <c r="E115" s="126">
        <v>42160</v>
      </c>
      <c r="F115" s="126">
        <v>42177</v>
      </c>
      <c r="G115" s="155">
        <v>42182</v>
      </c>
      <c r="H115" s="148">
        <f t="shared" si="23"/>
        <v>42270</v>
      </c>
      <c r="I115" s="295">
        <v>42283</v>
      </c>
      <c r="J115" s="149">
        <f t="shared" si="17"/>
        <v>42291</v>
      </c>
      <c r="K115" s="91" t="s">
        <v>65</v>
      </c>
      <c r="L115" s="111">
        <f t="shared" si="22"/>
        <v>42312</v>
      </c>
      <c r="M115" s="155">
        <f t="shared" si="27"/>
        <v>42496</v>
      </c>
      <c r="N115" s="129" t="s">
        <v>116</v>
      </c>
      <c r="O115" s="114"/>
      <c r="P115" s="91"/>
      <c r="Q115" s="91"/>
      <c r="R115" s="91"/>
      <c r="S115" s="106"/>
      <c r="T115" s="91">
        <f t="shared" si="18"/>
        <v>1</v>
      </c>
      <c r="U115" s="91">
        <v>1</v>
      </c>
    </row>
    <row r="116" spans="1:21">
      <c r="A116" s="293">
        <f t="shared" si="26"/>
        <v>8</v>
      </c>
      <c r="B116" s="91" t="s">
        <v>220</v>
      </c>
      <c r="C116" s="91" t="s">
        <v>73</v>
      </c>
      <c r="D116" s="130" t="s">
        <v>221</v>
      </c>
      <c r="E116" s="126">
        <v>42160</v>
      </c>
      <c r="F116" s="126">
        <v>42177</v>
      </c>
      <c r="G116" s="155">
        <v>42182</v>
      </c>
      <c r="H116" s="148">
        <f t="shared" si="23"/>
        <v>42270</v>
      </c>
      <c r="I116" s="295">
        <v>42283</v>
      </c>
      <c r="J116" s="149">
        <f t="shared" si="17"/>
        <v>42291</v>
      </c>
      <c r="K116" s="91" t="s">
        <v>65</v>
      </c>
      <c r="L116" s="111">
        <f t="shared" si="22"/>
        <v>42312</v>
      </c>
      <c r="M116" s="155">
        <f t="shared" si="27"/>
        <v>42496</v>
      </c>
      <c r="N116" s="129" t="s">
        <v>116</v>
      </c>
      <c r="O116" s="114"/>
      <c r="P116" s="91"/>
      <c r="Q116" s="91"/>
      <c r="R116" s="91"/>
      <c r="S116" s="106"/>
      <c r="T116" s="91">
        <f t="shared" si="18"/>
        <v>1</v>
      </c>
      <c r="U116" s="91">
        <v>1</v>
      </c>
    </row>
    <row r="117" spans="1:21">
      <c r="A117" s="293">
        <f t="shared" si="26"/>
        <v>9</v>
      </c>
      <c r="B117" s="91" t="s">
        <v>222</v>
      </c>
      <c r="C117" s="105" t="s">
        <v>528</v>
      </c>
      <c r="D117" s="107" t="s">
        <v>38</v>
      </c>
      <c r="E117" s="126">
        <v>42171</v>
      </c>
      <c r="F117" s="126">
        <v>42193</v>
      </c>
      <c r="G117" s="155">
        <v>42195</v>
      </c>
      <c r="H117" s="148">
        <f t="shared" si="23"/>
        <v>42271</v>
      </c>
      <c r="I117" s="295">
        <v>42284</v>
      </c>
      <c r="J117" s="149">
        <f t="shared" si="17"/>
        <v>42292</v>
      </c>
      <c r="K117" s="91" t="s">
        <v>65</v>
      </c>
      <c r="L117" s="111">
        <f t="shared" si="22"/>
        <v>42313</v>
      </c>
      <c r="M117" s="155">
        <f t="shared" si="27"/>
        <v>42497</v>
      </c>
      <c r="N117" s="129" t="s">
        <v>116</v>
      </c>
      <c r="O117" s="114"/>
      <c r="P117" s="91"/>
      <c r="Q117" s="91"/>
      <c r="R117" s="91"/>
      <c r="S117" s="106"/>
      <c r="T117" s="91">
        <f t="shared" si="18"/>
        <v>1</v>
      </c>
      <c r="U117" s="91">
        <v>1</v>
      </c>
    </row>
    <row r="118" spans="1:21">
      <c r="A118" s="293">
        <f t="shared" si="26"/>
        <v>10</v>
      </c>
      <c r="B118" s="91" t="s">
        <v>223</v>
      </c>
      <c r="C118" s="105" t="s">
        <v>528</v>
      </c>
      <c r="D118" s="107" t="s">
        <v>38</v>
      </c>
      <c r="E118" s="126">
        <v>42173</v>
      </c>
      <c r="F118" s="126">
        <v>42193</v>
      </c>
      <c r="G118" s="155">
        <v>42194</v>
      </c>
      <c r="H118" s="148">
        <f t="shared" si="23"/>
        <v>42271</v>
      </c>
      <c r="I118" s="295">
        <v>42284</v>
      </c>
      <c r="J118" s="149">
        <f t="shared" si="17"/>
        <v>42292</v>
      </c>
      <c r="K118" s="91" t="s">
        <v>65</v>
      </c>
      <c r="L118" s="111">
        <f t="shared" si="22"/>
        <v>42313</v>
      </c>
      <c r="M118" s="155">
        <f t="shared" si="27"/>
        <v>42497</v>
      </c>
      <c r="N118" s="129" t="s">
        <v>116</v>
      </c>
      <c r="O118" s="114"/>
      <c r="P118" s="91"/>
      <c r="Q118" s="91"/>
      <c r="R118" s="91"/>
      <c r="S118" s="106"/>
      <c r="T118" s="91">
        <f t="shared" si="18"/>
        <v>1</v>
      </c>
      <c r="U118" s="91">
        <v>1</v>
      </c>
    </row>
    <row r="119" spans="1:21">
      <c r="A119" s="293">
        <f t="shared" si="26"/>
        <v>11</v>
      </c>
      <c r="B119" s="133" t="s">
        <v>224</v>
      </c>
      <c r="C119" s="133" t="s">
        <v>79</v>
      </c>
      <c r="D119" s="178" t="s">
        <v>124</v>
      </c>
      <c r="E119" s="135">
        <v>42065</v>
      </c>
      <c r="F119" s="135">
        <v>42116</v>
      </c>
      <c r="G119" s="157">
        <v>42119</v>
      </c>
      <c r="H119" s="158">
        <f t="shared" si="23"/>
        <v>42271</v>
      </c>
      <c r="I119" s="159">
        <v>42284</v>
      </c>
      <c r="J119" s="158">
        <f t="shared" si="17"/>
        <v>42292</v>
      </c>
      <c r="K119" s="133" t="s">
        <v>102</v>
      </c>
      <c r="L119" s="138">
        <f t="shared" si="22"/>
        <v>42313</v>
      </c>
      <c r="M119" s="140">
        <f>EDATE(I119,12)</f>
        <v>42650</v>
      </c>
      <c r="N119" s="139"/>
      <c r="O119" s="141" t="s">
        <v>539</v>
      </c>
      <c r="P119" s="179" t="s">
        <v>75</v>
      </c>
      <c r="Q119" s="179"/>
      <c r="R119" s="133"/>
      <c r="S119" s="142"/>
      <c r="T119" s="91">
        <f t="shared" si="18"/>
        <v>1</v>
      </c>
      <c r="U119" s="91">
        <v>1</v>
      </c>
    </row>
    <row r="120" spans="1:21">
      <c r="A120" s="293">
        <f t="shared" si="26"/>
        <v>12</v>
      </c>
      <c r="B120" s="91" t="s">
        <v>226</v>
      </c>
      <c r="C120" s="105" t="s">
        <v>97</v>
      </c>
      <c r="D120" s="107" t="s">
        <v>98</v>
      </c>
      <c r="E120" s="126">
        <v>42191</v>
      </c>
      <c r="F120" s="126">
        <v>42195</v>
      </c>
      <c r="G120" s="155">
        <v>42199</v>
      </c>
      <c r="H120" s="148">
        <f t="shared" si="23"/>
        <v>42285</v>
      </c>
      <c r="I120" s="295">
        <v>42298</v>
      </c>
      <c r="J120" s="149">
        <f t="shared" si="17"/>
        <v>42306</v>
      </c>
      <c r="K120" s="91" t="s">
        <v>65</v>
      </c>
      <c r="L120" s="111">
        <f t="shared" si="22"/>
        <v>42327</v>
      </c>
      <c r="M120" s="113">
        <f>EDATE(I120,7)</f>
        <v>42511</v>
      </c>
      <c r="N120" s="129" t="s">
        <v>116</v>
      </c>
      <c r="O120" s="114"/>
      <c r="P120" s="91" t="s">
        <v>227</v>
      </c>
      <c r="Q120" s="91"/>
      <c r="R120" s="91"/>
      <c r="S120" s="106"/>
      <c r="T120" s="91">
        <f t="shared" si="18"/>
        <v>1</v>
      </c>
      <c r="U120" s="91">
        <v>1</v>
      </c>
    </row>
    <row r="121" spans="1:21">
      <c r="A121" s="293">
        <f t="shared" si="26"/>
        <v>13</v>
      </c>
      <c r="B121" s="91" t="s">
        <v>228</v>
      </c>
      <c r="C121" s="105" t="s">
        <v>97</v>
      </c>
      <c r="D121" s="107" t="s">
        <v>98</v>
      </c>
      <c r="E121" s="126">
        <v>42191</v>
      </c>
      <c r="F121" s="126">
        <v>42195</v>
      </c>
      <c r="G121" s="155">
        <v>42199</v>
      </c>
      <c r="H121" s="148">
        <f t="shared" si="23"/>
        <v>42285</v>
      </c>
      <c r="I121" s="295">
        <v>42298</v>
      </c>
      <c r="J121" s="149">
        <f t="shared" si="17"/>
        <v>42306</v>
      </c>
      <c r="K121" s="91" t="s">
        <v>65</v>
      </c>
      <c r="L121" s="111">
        <f t="shared" si="22"/>
        <v>42327</v>
      </c>
      <c r="M121" s="113">
        <f>EDATE(I121,7)</f>
        <v>42511</v>
      </c>
      <c r="N121" s="129" t="s">
        <v>116</v>
      </c>
      <c r="O121" s="114"/>
      <c r="P121" s="91" t="s">
        <v>227</v>
      </c>
      <c r="Q121" s="91"/>
      <c r="R121" s="91"/>
      <c r="S121" s="106"/>
      <c r="T121" s="91">
        <f t="shared" si="18"/>
        <v>1</v>
      </c>
      <c r="U121" s="91">
        <v>1</v>
      </c>
    </row>
    <row r="122" spans="1:21">
      <c r="A122" s="293">
        <f t="shared" si="26"/>
        <v>14</v>
      </c>
      <c r="B122" s="91" t="s">
        <v>229</v>
      </c>
      <c r="C122" s="105" t="s">
        <v>528</v>
      </c>
      <c r="D122" s="107" t="s">
        <v>38</v>
      </c>
      <c r="E122" s="126">
        <v>42171</v>
      </c>
      <c r="F122" s="126">
        <v>42193</v>
      </c>
      <c r="G122" s="155">
        <v>42194</v>
      </c>
      <c r="H122" s="148">
        <f t="shared" si="23"/>
        <v>42306</v>
      </c>
      <c r="I122" s="295">
        <v>42319</v>
      </c>
      <c r="J122" s="149">
        <f t="shared" si="17"/>
        <v>42327</v>
      </c>
      <c r="K122" s="91" t="s">
        <v>65</v>
      </c>
      <c r="L122" s="111">
        <f t="shared" si="22"/>
        <v>42348</v>
      </c>
      <c r="M122" s="113">
        <f t="shared" ref="M122:M134" si="28">EDATE(I122,10)</f>
        <v>42624</v>
      </c>
      <c r="N122" s="129" t="s">
        <v>116</v>
      </c>
      <c r="O122" s="114"/>
      <c r="P122" s="177" t="s">
        <v>87</v>
      </c>
      <c r="Q122" s="165"/>
      <c r="R122" s="91"/>
      <c r="S122" s="106"/>
      <c r="T122" s="91">
        <f t="shared" si="18"/>
        <v>1</v>
      </c>
      <c r="U122" s="91">
        <v>1</v>
      </c>
    </row>
    <row r="123" spans="1:21">
      <c r="A123" s="293">
        <f t="shared" si="26"/>
        <v>15</v>
      </c>
      <c r="B123" s="91" t="s">
        <v>230</v>
      </c>
      <c r="C123" s="105" t="s">
        <v>528</v>
      </c>
      <c r="D123" s="107" t="s">
        <v>38</v>
      </c>
      <c r="E123" s="126">
        <v>42172</v>
      </c>
      <c r="F123" s="126">
        <v>42193</v>
      </c>
      <c r="G123" s="155">
        <v>42195</v>
      </c>
      <c r="H123" s="148">
        <f t="shared" si="23"/>
        <v>42306</v>
      </c>
      <c r="I123" s="295">
        <v>42319</v>
      </c>
      <c r="J123" s="149">
        <f t="shared" si="17"/>
        <v>42327</v>
      </c>
      <c r="K123" s="91" t="s">
        <v>65</v>
      </c>
      <c r="L123" s="111">
        <f t="shared" ref="L123:L154" si="29">I123+29</f>
        <v>42348</v>
      </c>
      <c r="M123" s="113">
        <f t="shared" si="28"/>
        <v>42624</v>
      </c>
      <c r="N123" s="129" t="s">
        <v>116</v>
      </c>
      <c r="O123" s="114"/>
      <c r="P123" s="91"/>
      <c r="Q123" s="91"/>
      <c r="R123" s="105"/>
      <c r="S123" s="106"/>
      <c r="T123" s="91">
        <f t="shared" si="18"/>
        <v>1</v>
      </c>
      <c r="U123" s="91">
        <v>1</v>
      </c>
    </row>
    <row r="124" spans="1:21">
      <c r="A124" s="293">
        <f t="shared" si="26"/>
        <v>16</v>
      </c>
      <c r="B124" s="91" t="s">
        <v>231</v>
      </c>
      <c r="C124" s="91" t="s">
        <v>73</v>
      </c>
      <c r="D124" s="130" t="s">
        <v>74</v>
      </c>
      <c r="E124" s="126">
        <v>42180</v>
      </c>
      <c r="F124" s="175">
        <v>42254</v>
      </c>
      <c r="G124" s="155">
        <v>42255</v>
      </c>
      <c r="H124" s="148">
        <f t="shared" si="23"/>
        <v>42312</v>
      </c>
      <c r="I124" s="295">
        <v>42325</v>
      </c>
      <c r="J124" s="149">
        <f t="shared" si="17"/>
        <v>42333</v>
      </c>
      <c r="K124" s="91" t="s">
        <v>65</v>
      </c>
      <c r="L124" s="111">
        <f t="shared" si="29"/>
        <v>42354</v>
      </c>
      <c r="M124" s="113">
        <f t="shared" si="28"/>
        <v>42630</v>
      </c>
      <c r="N124" s="129" t="s">
        <v>116</v>
      </c>
      <c r="O124" s="114"/>
      <c r="P124" s="91"/>
      <c r="Q124" s="91"/>
      <c r="R124" s="105"/>
      <c r="S124" s="106"/>
      <c r="T124" s="91">
        <f t="shared" si="18"/>
        <v>1</v>
      </c>
      <c r="U124" s="91">
        <v>1</v>
      </c>
    </row>
    <row r="125" spans="1:21">
      <c r="A125" s="293">
        <f t="shared" si="26"/>
        <v>17</v>
      </c>
      <c r="B125" s="91" t="s">
        <v>232</v>
      </c>
      <c r="C125" s="91" t="s">
        <v>94</v>
      </c>
      <c r="D125" s="130" t="s">
        <v>25</v>
      </c>
      <c r="E125" s="126">
        <v>42254</v>
      </c>
      <c r="F125" s="175">
        <v>42263</v>
      </c>
      <c r="G125" s="155">
        <v>42263</v>
      </c>
      <c r="H125" s="148">
        <f t="shared" ref="H125:H153" si="30">I125-13</f>
        <v>42313</v>
      </c>
      <c r="I125" s="295">
        <v>42326</v>
      </c>
      <c r="J125" s="149">
        <f t="shared" si="17"/>
        <v>42334</v>
      </c>
      <c r="K125" s="91" t="s">
        <v>65</v>
      </c>
      <c r="L125" s="111">
        <f t="shared" si="29"/>
        <v>42355</v>
      </c>
      <c r="M125" s="113">
        <f t="shared" si="28"/>
        <v>42631</v>
      </c>
      <c r="N125" s="129" t="s">
        <v>116</v>
      </c>
      <c r="O125" s="114"/>
      <c r="P125" s="91"/>
      <c r="Q125" s="91"/>
      <c r="R125" s="105"/>
      <c r="S125" s="106"/>
      <c r="T125" s="91">
        <f t="shared" si="18"/>
        <v>1</v>
      </c>
      <c r="U125" s="91">
        <v>1</v>
      </c>
    </row>
    <row r="126" spans="1:21">
      <c r="A126" s="293">
        <f t="shared" si="26"/>
        <v>18</v>
      </c>
      <c r="B126" s="91" t="s">
        <v>233</v>
      </c>
      <c r="C126" s="91" t="s">
        <v>94</v>
      </c>
      <c r="D126" s="130" t="s">
        <v>24</v>
      </c>
      <c r="E126" s="126">
        <v>42254</v>
      </c>
      <c r="F126" s="155">
        <v>42263</v>
      </c>
      <c r="G126" s="155">
        <v>42263</v>
      </c>
      <c r="H126" s="148">
        <f t="shared" si="30"/>
        <v>42313</v>
      </c>
      <c r="I126" s="295">
        <v>42326</v>
      </c>
      <c r="J126" s="149">
        <f t="shared" si="17"/>
        <v>42334</v>
      </c>
      <c r="K126" s="91" t="s">
        <v>65</v>
      </c>
      <c r="L126" s="111">
        <f t="shared" si="29"/>
        <v>42355</v>
      </c>
      <c r="M126" s="113">
        <f t="shared" si="28"/>
        <v>42631</v>
      </c>
      <c r="N126" s="129" t="s">
        <v>116</v>
      </c>
      <c r="O126" s="114"/>
      <c r="P126" s="91"/>
      <c r="Q126" s="91"/>
      <c r="R126" s="177"/>
      <c r="S126" s="106"/>
      <c r="T126" s="91">
        <f t="shared" si="18"/>
        <v>1</v>
      </c>
      <c r="U126" s="91">
        <v>1</v>
      </c>
    </row>
    <row r="127" spans="1:21">
      <c r="A127" s="293">
        <f t="shared" si="26"/>
        <v>19</v>
      </c>
      <c r="B127" s="91" t="s">
        <v>234</v>
      </c>
      <c r="C127" s="91" t="s">
        <v>94</v>
      </c>
      <c r="D127" s="130" t="s">
        <v>24</v>
      </c>
      <c r="E127" s="126">
        <v>42255</v>
      </c>
      <c r="F127" s="175">
        <v>42263</v>
      </c>
      <c r="G127" s="155">
        <v>42265</v>
      </c>
      <c r="H127" s="148">
        <f t="shared" si="30"/>
        <v>42313</v>
      </c>
      <c r="I127" s="295">
        <v>42326</v>
      </c>
      <c r="J127" s="149">
        <f t="shared" si="17"/>
        <v>42334</v>
      </c>
      <c r="K127" s="91" t="s">
        <v>65</v>
      </c>
      <c r="L127" s="111">
        <f t="shared" si="29"/>
        <v>42355</v>
      </c>
      <c r="M127" s="113">
        <f t="shared" si="28"/>
        <v>42631</v>
      </c>
      <c r="N127" s="129" t="s">
        <v>116</v>
      </c>
      <c r="O127" s="114"/>
      <c r="P127" s="177" t="s">
        <v>87</v>
      </c>
      <c r="Q127" s="177"/>
      <c r="R127" s="91"/>
      <c r="S127" s="106"/>
      <c r="T127" s="91">
        <f t="shared" si="18"/>
        <v>1</v>
      </c>
      <c r="U127" s="91">
        <v>1</v>
      </c>
    </row>
    <row r="128" spans="1:21">
      <c r="A128" s="293">
        <f t="shared" si="26"/>
        <v>20</v>
      </c>
      <c r="B128" s="300" t="s">
        <v>235</v>
      </c>
      <c r="C128" s="301" t="s">
        <v>97</v>
      </c>
      <c r="D128" s="302" t="s">
        <v>98</v>
      </c>
      <c r="E128" s="103">
        <v>42254</v>
      </c>
      <c r="F128" s="166">
        <v>42263</v>
      </c>
      <c r="G128" s="166">
        <v>42263</v>
      </c>
      <c r="H128" s="167">
        <f t="shared" si="30"/>
        <v>42313</v>
      </c>
      <c r="I128" s="299">
        <v>42326</v>
      </c>
      <c r="J128" s="169">
        <f t="shared" si="17"/>
        <v>42334</v>
      </c>
      <c r="K128" s="165" t="s">
        <v>65</v>
      </c>
      <c r="L128" s="101">
        <f t="shared" si="29"/>
        <v>42355</v>
      </c>
      <c r="M128" s="103">
        <f t="shared" si="28"/>
        <v>42631</v>
      </c>
      <c r="N128" s="132" t="s">
        <v>116</v>
      </c>
      <c r="O128" s="303"/>
      <c r="P128" s="177" t="s">
        <v>75</v>
      </c>
      <c r="Q128" s="177"/>
      <c r="R128" s="177"/>
      <c r="S128" s="182"/>
      <c r="T128" s="91">
        <f t="shared" si="18"/>
        <v>1</v>
      </c>
      <c r="U128" s="91">
        <v>1</v>
      </c>
    </row>
    <row r="129" spans="1:21">
      <c r="A129" s="293">
        <f t="shared" si="26"/>
        <v>21</v>
      </c>
      <c r="B129" s="91" t="s">
        <v>236</v>
      </c>
      <c r="C129" s="105" t="s">
        <v>97</v>
      </c>
      <c r="D129" s="107" t="s">
        <v>98</v>
      </c>
      <c r="E129" s="126">
        <v>42255</v>
      </c>
      <c r="F129" s="155">
        <v>42263</v>
      </c>
      <c r="G129" s="155">
        <v>42263</v>
      </c>
      <c r="H129" s="148">
        <f t="shared" si="30"/>
        <v>42313</v>
      </c>
      <c r="I129" s="295">
        <v>42326</v>
      </c>
      <c r="J129" s="149">
        <f t="shared" ref="J129:J192" si="31">I129+8</f>
        <v>42334</v>
      </c>
      <c r="K129" s="91" t="s">
        <v>65</v>
      </c>
      <c r="L129" s="111">
        <f t="shared" si="29"/>
        <v>42355</v>
      </c>
      <c r="M129" s="113">
        <f t="shared" si="28"/>
        <v>42631</v>
      </c>
      <c r="N129" s="129" t="s">
        <v>116</v>
      </c>
      <c r="O129" s="114"/>
      <c r="P129" s="91" t="s">
        <v>87</v>
      </c>
      <c r="Q129" s="91"/>
      <c r="R129" s="91"/>
      <c r="S129" s="106"/>
      <c r="T129" s="91">
        <f t="shared" si="18"/>
        <v>1</v>
      </c>
      <c r="U129" s="91">
        <v>1</v>
      </c>
    </row>
    <row r="130" spans="1:21">
      <c r="A130" s="293">
        <f t="shared" si="26"/>
        <v>22</v>
      </c>
      <c r="B130" s="91" t="s">
        <v>237</v>
      </c>
      <c r="C130" s="105" t="s">
        <v>97</v>
      </c>
      <c r="D130" s="107" t="s">
        <v>98</v>
      </c>
      <c r="E130" s="126">
        <v>42257</v>
      </c>
      <c r="F130" s="155">
        <v>42263</v>
      </c>
      <c r="G130" s="155">
        <v>42263</v>
      </c>
      <c r="H130" s="148">
        <f t="shared" si="30"/>
        <v>42313</v>
      </c>
      <c r="I130" s="295">
        <v>42326</v>
      </c>
      <c r="J130" s="149">
        <f t="shared" si="31"/>
        <v>42334</v>
      </c>
      <c r="K130" s="91" t="s">
        <v>65</v>
      </c>
      <c r="L130" s="111">
        <f t="shared" si="29"/>
        <v>42355</v>
      </c>
      <c r="M130" s="113">
        <f t="shared" si="28"/>
        <v>42631</v>
      </c>
      <c r="N130" s="129" t="s">
        <v>116</v>
      </c>
      <c r="O130" s="114"/>
      <c r="P130" s="91" t="s">
        <v>67</v>
      </c>
      <c r="Q130" s="91"/>
      <c r="R130" s="91"/>
      <c r="S130" s="106"/>
      <c r="T130" s="91">
        <f t="shared" ref="T130:T193" si="32">IF(I130&gt;Q130,1,0)</f>
        <v>1</v>
      </c>
      <c r="U130" s="91">
        <v>1</v>
      </c>
    </row>
    <row r="131" spans="1:21">
      <c r="A131" s="293">
        <f t="shared" si="26"/>
        <v>23</v>
      </c>
      <c r="B131" s="91" t="s">
        <v>238</v>
      </c>
      <c r="C131" s="91" t="s">
        <v>81</v>
      </c>
      <c r="D131" s="130" t="s">
        <v>23</v>
      </c>
      <c r="E131" s="126">
        <v>42180</v>
      </c>
      <c r="F131" s="126">
        <v>42261</v>
      </c>
      <c r="G131" s="155">
        <v>42264</v>
      </c>
      <c r="H131" s="148">
        <f t="shared" si="30"/>
        <v>42325</v>
      </c>
      <c r="I131" s="295">
        <v>42338</v>
      </c>
      <c r="J131" s="149">
        <f t="shared" si="31"/>
        <v>42346</v>
      </c>
      <c r="K131" s="91" t="s">
        <v>65</v>
      </c>
      <c r="L131" s="111">
        <f t="shared" si="29"/>
        <v>42367</v>
      </c>
      <c r="M131" s="113">
        <f t="shared" si="28"/>
        <v>42643</v>
      </c>
      <c r="N131" s="129" t="s">
        <v>116</v>
      </c>
      <c r="O131" s="114"/>
      <c r="P131" s="91"/>
      <c r="Q131" s="91"/>
      <c r="R131" s="91"/>
      <c r="S131" s="106"/>
      <c r="T131" s="91">
        <f t="shared" si="32"/>
        <v>1</v>
      </c>
      <c r="U131" s="91">
        <v>1</v>
      </c>
    </row>
    <row r="132" spans="1:21">
      <c r="A132" s="293">
        <f t="shared" si="26"/>
        <v>24</v>
      </c>
      <c r="B132" s="91" t="s">
        <v>239</v>
      </c>
      <c r="C132" s="91" t="s">
        <v>81</v>
      </c>
      <c r="D132" s="130" t="s">
        <v>23</v>
      </c>
      <c r="E132" s="126">
        <v>42180</v>
      </c>
      <c r="F132" s="126">
        <v>42261</v>
      </c>
      <c r="G132" s="155">
        <v>42264</v>
      </c>
      <c r="H132" s="148">
        <f t="shared" si="30"/>
        <v>42325</v>
      </c>
      <c r="I132" s="295">
        <v>42338</v>
      </c>
      <c r="J132" s="149">
        <f t="shared" si="31"/>
        <v>42346</v>
      </c>
      <c r="K132" s="91" t="s">
        <v>65</v>
      </c>
      <c r="L132" s="111">
        <f t="shared" si="29"/>
        <v>42367</v>
      </c>
      <c r="M132" s="113">
        <f t="shared" si="28"/>
        <v>42643</v>
      </c>
      <c r="N132" s="129" t="s">
        <v>116</v>
      </c>
      <c r="O132" s="114"/>
      <c r="P132" s="91"/>
      <c r="Q132" s="91"/>
      <c r="R132" s="91"/>
      <c r="S132" s="106"/>
      <c r="T132" s="91">
        <f t="shared" si="32"/>
        <v>1</v>
      </c>
      <c r="U132" s="91">
        <v>1</v>
      </c>
    </row>
    <row r="133" spans="1:21">
      <c r="A133" s="293">
        <f t="shared" ref="A133:A147" si="33">ROW(27:27)</f>
        <v>27</v>
      </c>
      <c r="B133" s="91" t="s">
        <v>240</v>
      </c>
      <c r="C133" s="91" t="s">
        <v>94</v>
      </c>
      <c r="D133" s="130" t="s">
        <v>24</v>
      </c>
      <c r="E133" s="126">
        <v>42265</v>
      </c>
      <c r="F133" s="126">
        <v>42276</v>
      </c>
      <c r="G133" s="155">
        <f>I133-62</f>
        <v>42278</v>
      </c>
      <c r="H133" s="148">
        <f t="shared" si="30"/>
        <v>42327</v>
      </c>
      <c r="I133" s="284">
        <v>42340</v>
      </c>
      <c r="J133" s="149">
        <f t="shared" si="31"/>
        <v>42348</v>
      </c>
      <c r="K133" s="91" t="s">
        <v>65</v>
      </c>
      <c r="L133" s="111">
        <f t="shared" si="29"/>
        <v>42369</v>
      </c>
      <c r="M133" s="113">
        <f t="shared" si="28"/>
        <v>42645</v>
      </c>
      <c r="N133" s="129" t="s">
        <v>116</v>
      </c>
      <c r="O133" s="114"/>
      <c r="P133" s="91" t="s">
        <v>95</v>
      </c>
      <c r="Q133" s="91"/>
      <c r="R133" s="91"/>
      <c r="S133" s="106"/>
      <c r="T133" s="91">
        <f t="shared" si="32"/>
        <v>1</v>
      </c>
      <c r="U133" s="91">
        <v>1</v>
      </c>
    </row>
    <row r="134" spans="1:21">
      <c r="A134" s="293">
        <f t="shared" si="33"/>
        <v>28</v>
      </c>
      <c r="B134" s="91" t="s">
        <v>241</v>
      </c>
      <c r="C134" s="91" t="s">
        <v>94</v>
      </c>
      <c r="D134" s="130" t="s">
        <v>25</v>
      </c>
      <c r="E134" s="126">
        <v>42268</v>
      </c>
      <c r="F134" s="126">
        <v>42276</v>
      </c>
      <c r="G134" s="155">
        <f>I134-62</f>
        <v>42278</v>
      </c>
      <c r="H134" s="148">
        <f t="shared" si="30"/>
        <v>42327</v>
      </c>
      <c r="I134" s="284">
        <v>42340</v>
      </c>
      <c r="J134" s="149">
        <f t="shared" si="31"/>
        <v>42348</v>
      </c>
      <c r="K134" s="91" t="s">
        <v>65</v>
      </c>
      <c r="L134" s="111">
        <f t="shared" si="29"/>
        <v>42369</v>
      </c>
      <c r="M134" s="113">
        <f t="shared" si="28"/>
        <v>42645</v>
      </c>
      <c r="N134" s="129" t="s">
        <v>116</v>
      </c>
      <c r="O134" s="114"/>
      <c r="P134" s="165" t="s">
        <v>95</v>
      </c>
      <c r="Q134" s="165"/>
      <c r="R134" s="91"/>
      <c r="S134" s="106"/>
      <c r="T134" s="91">
        <f t="shared" si="32"/>
        <v>1</v>
      </c>
      <c r="U134" s="91">
        <v>1</v>
      </c>
    </row>
    <row r="135" spans="1:21">
      <c r="A135" s="293">
        <f t="shared" si="33"/>
        <v>29</v>
      </c>
      <c r="B135" s="285" t="s">
        <v>242</v>
      </c>
      <c r="C135" s="285" t="s">
        <v>79</v>
      </c>
      <c r="D135" s="286" t="s">
        <v>124</v>
      </c>
      <c r="E135" s="287">
        <v>42177</v>
      </c>
      <c r="F135" s="298">
        <v>42250</v>
      </c>
      <c r="G135" s="298">
        <v>42250</v>
      </c>
      <c r="H135" s="294">
        <f t="shared" si="30"/>
        <v>42334</v>
      </c>
      <c r="I135" s="296">
        <v>42347</v>
      </c>
      <c r="J135" s="294">
        <f t="shared" si="31"/>
        <v>42355</v>
      </c>
      <c r="K135" s="285" t="s">
        <v>102</v>
      </c>
      <c r="L135" s="120">
        <f t="shared" si="29"/>
        <v>42376</v>
      </c>
      <c r="M135" s="122">
        <f>EDATE(I135,12)</f>
        <v>42713</v>
      </c>
      <c r="N135" s="151" t="s">
        <v>116</v>
      </c>
      <c r="O135" s="123"/>
      <c r="P135" s="285" t="s">
        <v>87</v>
      </c>
      <c r="Q135" s="285"/>
      <c r="R135" s="285"/>
      <c r="S135" s="290"/>
      <c r="T135" s="91">
        <f t="shared" si="32"/>
        <v>1</v>
      </c>
      <c r="U135" s="91">
        <v>1</v>
      </c>
    </row>
    <row r="136" spans="1:21">
      <c r="A136" s="293">
        <f t="shared" si="33"/>
        <v>30</v>
      </c>
      <c r="B136" s="91" t="s">
        <v>243</v>
      </c>
      <c r="C136" s="105" t="s">
        <v>97</v>
      </c>
      <c r="D136" s="107" t="s">
        <v>98</v>
      </c>
      <c r="E136" s="126">
        <v>42272</v>
      </c>
      <c r="F136" s="126">
        <v>42254</v>
      </c>
      <c r="G136" s="155">
        <f t="shared" ref="G136:G142" si="34">I136-62</f>
        <v>42285</v>
      </c>
      <c r="H136" s="148">
        <f t="shared" si="30"/>
        <v>42334</v>
      </c>
      <c r="I136" s="295">
        <v>42347</v>
      </c>
      <c r="J136" s="149">
        <f t="shared" si="31"/>
        <v>42355</v>
      </c>
      <c r="K136" s="91" t="s">
        <v>65</v>
      </c>
      <c r="L136" s="111">
        <f t="shared" si="29"/>
        <v>42376</v>
      </c>
      <c r="M136" s="113">
        <f t="shared" ref="M136:M144" si="35">EDATE(I136,10)</f>
        <v>42652</v>
      </c>
      <c r="N136" s="129" t="s">
        <v>116</v>
      </c>
      <c r="O136" s="114"/>
      <c r="P136" s="165" t="s">
        <v>95</v>
      </c>
      <c r="Q136" s="165"/>
      <c r="R136" s="91"/>
      <c r="S136" s="106"/>
      <c r="T136" s="91">
        <f t="shared" si="32"/>
        <v>1</v>
      </c>
      <c r="U136" s="91">
        <v>1</v>
      </c>
    </row>
    <row r="137" spans="1:21">
      <c r="A137" s="293">
        <f t="shared" si="33"/>
        <v>31</v>
      </c>
      <c r="B137" s="91" t="s">
        <v>244</v>
      </c>
      <c r="C137" s="105" t="s">
        <v>97</v>
      </c>
      <c r="D137" s="107" t="s">
        <v>98</v>
      </c>
      <c r="E137" s="126">
        <v>42272</v>
      </c>
      <c r="F137" s="126">
        <v>42254</v>
      </c>
      <c r="G137" s="155">
        <f t="shared" si="34"/>
        <v>42285</v>
      </c>
      <c r="H137" s="148">
        <f t="shared" si="30"/>
        <v>42334</v>
      </c>
      <c r="I137" s="295">
        <v>42347</v>
      </c>
      <c r="J137" s="149">
        <f t="shared" si="31"/>
        <v>42355</v>
      </c>
      <c r="K137" s="91" t="s">
        <v>65</v>
      </c>
      <c r="L137" s="111">
        <f t="shared" si="29"/>
        <v>42376</v>
      </c>
      <c r="M137" s="113">
        <f t="shared" si="35"/>
        <v>42652</v>
      </c>
      <c r="N137" s="129" t="s">
        <v>116</v>
      </c>
      <c r="O137" s="114"/>
      <c r="P137" s="165" t="s">
        <v>95</v>
      </c>
      <c r="Q137" s="165"/>
      <c r="R137" s="91"/>
      <c r="S137" s="106"/>
      <c r="T137" s="91">
        <f t="shared" si="32"/>
        <v>1</v>
      </c>
      <c r="U137" s="91">
        <v>1</v>
      </c>
    </row>
    <row r="138" spans="1:21">
      <c r="A138" s="293">
        <f t="shared" si="33"/>
        <v>32</v>
      </c>
      <c r="B138" s="91" t="s">
        <v>245</v>
      </c>
      <c r="C138" s="105" t="s">
        <v>97</v>
      </c>
      <c r="D138" s="107" t="s">
        <v>98</v>
      </c>
      <c r="E138" s="126">
        <v>42272</v>
      </c>
      <c r="F138" s="126">
        <v>42254</v>
      </c>
      <c r="G138" s="155">
        <f t="shared" si="34"/>
        <v>42285</v>
      </c>
      <c r="H138" s="148">
        <f t="shared" si="30"/>
        <v>42334</v>
      </c>
      <c r="I138" s="295">
        <v>42347</v>
      </c>
      <c r="J138" s="149">
        <f t="shared" si="31"/>
        <v>42355</v>
      </c>
      <c r="K138" s="91" t="s">
        <v>65</v>
      </c>
      <c r="L138" s="111">
        <f t="shared" si="29"/>
        <v>42376</v>
      </c>
      <c r="M138" s="113">
        <f t="shared" si="35"/>
        <v>42652</v>
      </c>
      <c r="N138" s="129" t="s">
        <v>116</v>
      </c>
      <c r="O138" s="114"/>
      <c r="P138" s="165" t="s">
        <v>95</v>
      </c>
      <c r="Q138" s="165"/>
      <c r="R138" s="91"/>
      <c r="S138" s="106"/>
      <c r="T138" s="91">
        <f t="shared" si="32"/>
        <v>1</v>
      </c>
      <c r="U138" s="91">
        <v>1</v>
      </c>
    </row>
    <row r="139" spans="1:21">
      <c r="A139" s="293">
        <f t="shared" si="33"/>
        <v>33</v>
      </c>
      <c r="B139" s="91" t="s">
        <v>246</v>
      </c>
      <c r="C139" s="105" t="s">
        <v>73</v>
      </c>
      <c r="D139" s="130" t="s">
        <v>221</v>
      </c>
      <c r="E139" s="126">
        <v>42282</v>
      </c>
      <c r="F139" s="126">
        <v>42290</v>
      </c>
      <c r="G139" s="155">
        <f t="shared" si="34"/>
        <v>42291</v>
      </c>
      <c r="H139" s="131">
        <f t="shared" si="30"/>
        <v>42340</v>
      </c>
      <c r="I139" s="295">
        <v>42353</v>
      </c>
      <c r="J139" s="149">
        <f t="shared" si="31"/>
        <v>42361</v>
      </c>
      <c r="K139" s="91" t="s">
        <v>65</v>
      </c>
      <c r="L139" s="111">
        <f t="shared" si="29"/>
        <v>42382</v>
      </c>
      <c r="M139" s="113">
        <f t="shared" si="35"/>
        <v>42658</v>
      </c>
      <c r="N139" s="129" t="s">
        <v>116</v>
      </c>
      <c r="O139" s="114"/>
      <c r="P139" s="165" t="s">
        <v>87</v>
      </c>
      <c r="Q139" s="165"/>
      <c r="R139" s="91"/>
      <c r="S139" s="106"/>
      <c r="T139" s="91">
        <f t="shared" si="32"/>
        <v>1</v>
      </c>
      <c r="U139" s="91">
        <v>1</v>
      </c>
    </row>
    <row r="140" spans="1:21">
      <c r="A140" s="293">
        <f t="shared" si="33"/>
        <v>34</v>
      </c>
      <c r="B140" s="91" t="s">
        <v>247</v>
      </c>
      <c r="C140" s="91" t="s">
        <v>94</v>
      </c>
      <c r="D140" s="130" t="s">
        <v>24</v>
      </c>
      <c r="E140" s="126">
        <v>42278</v>
      </c>
      <c r="F140" s="126">
        <v>42290</v>
      </c>
      <c r="G140" s="155">
        <f t="shared" si="34"/>
        <v>42292</v>
      </c>
      <c r="H140" s="148">
        <f t="shared" si="30"/>
        <v>42341</v>
      </c>
      <c r="I140" s="295">
        <v>42354</v>
      </c>
      <c r="J140" s="149">
        <f t="shared" si="31"/>
        <v>42362</v>
      </c>
      <c r="K140" s="91" t="s">
        <v>65</v>
      </c>
      <c r="L140" s="111">
        <f t="shared" si="29"/>
        <v>42383</v>
      </c>
      <c r="M140" s="113">
        <f t="shared" si="35"/>
        <v>42659</v>
      </c>
      <c r="N140" s="129" t="s">
        <v>116</v>
      </c>
      <c r="O140" s="114"/>
      <c r="P140" s="91"/>
      <c r="Q140" s="91"/>
      <c r="R140" s="91"/>
      <c r="S140" s="106"/>
      <c r="T140" s="91">
        <f t="shared" si="32"/>
        <v>1</v>
      </c>
      <c r="U140" s="91">
        <v>1</v>
      </c>
    </row>
    <row r="141" spans="1:21">
      <c r="A141" s="293">
        <f t="shared" si="33"/>
        <v>35</v>
      </c>
      <c r="B141" s="91" t="s">
        <v>248</v>
      </c>
      <c r="C141" s="91" t="s">
        <v>94</v>
      </c>
      <c r="D141" s="130" t="s">
        <v>25</v>
      </c>
      <c r="E141" s="126">
        <v>42279</v>
      </c>
      <c r="F141" s="126">
        <v>42290</v>
      </c>
      <c r="G141" s="155">
        <f t="shared" si="34"/>
        <v>42292</v>
      </c>
      <c r="H141" s="148">
        <f t="shared" si="30"/>
        <v>42341</v>
      </c>
      <c r="I141" s="295">
        <v>42354</v>
      </c>
      <c r="J141" s="149">
        <f t="shared" si="31"/>
        <v>42362</v>
      </c>
      <c r="K141" s="91" t="s">
        <v>65</v>
      </c>
      <c r="L141" s="111">
        <f t="shared" si="29"/>
        <v>42383</v>
      </c>
      <c r="M141" s="113">
        <f t="shared" si="35"/>
        <v>42659</v>
      </c>
      <c r="N141" s="129" t="s">
        <v>116</v>
      </c>
      <c r="O141" s="114"/>
      <c r="P141" s="165" t="s">
        <v>67</v>
      </c>
      <c r="Q141" s="165"/>
      <c r="R141" s="91"/>
      <c r="S141" s="106"/>
      <c r="T141" s="91">
        <f t="shared" si="32"/>
        <v>1</v>
      </c>
      <c r="U141" s="91">
        <v>1</v>
      </c>
    </row>
    <row r="142" spans="1:21">
      <c r="A142" s="293">
        <f t="shared" si="33"/>
        <v>36</v>
      </c>
      <c r="B142" s="91" t="s">
        <v>249</v>
      </c>
      <c r="C142" s="91" t="s">
        <v>94</v>
      </c>
      <c r="D142" s="130" t="s">
        <v>24</v>
      </c>
      <c r="E142" s="126">
        <v>42279</v>
      </c>
      <c r="F142" s="126">
        <v>42290</v>
      </c>
      <c r="G142" s="155">
        <f t="shared" si="34"/>
        <v>42292</v>
      </c>
      <c r="H142" s="148">
        <f t="shared" si="30"/>
        <v>42341</v>
      </c>
      <c r="I142" s="295">
        <v>42354</v>
      </c>
      <c r="J142" s="149">
        <f t="shared" si="31"/>
        <v>42362</v>
      </c>
      <c r="K142" s="91" t="s">
        <v>65</v>
      </c>
      <c r="L142" s="111">
        <f t="shared" si="29"/>
        <v>42383</v>
      </c>
      <c r="M142" s="113">
        <f t="shared" si="35"/>
        <v>42659</v>
      </c>
      <c r="N142" s="129" t="s">
        <v>116</v>
      </c>
      <c r="O142" s="114"/>
      <c r="P142" s="91" t="s">
        <v>75</v>
      </c>
      <c r="Q142" s="91"/>
      <c r="R142" s="91"/>
      <c r="S142" s="106"/>
      <c r="T142" s="91">
        <f t="shared" si="32"/>
        <v>1</v>
      </c>
      <c r="U142" s="91">
        <v>1</v>
      </c>
    </row>
    <row r="143" spans="1:21">
      <c r="A143" s="293">
        <f t="shared" si="33"/>
        <v>37</v>
      </c>
      <c r="B143" s="91" t="s">
        <v>250</v>
      </c>
      <c r="C143" s="91" t="s">
        <v>81</v>
      </c>
      <c r="D143" s="130" t="s">
        <v>21</v>
      </c>
      <c r="E143" s="126">
        <v>42257</v>
      </c>
      <c r="F143" s="126">
        <v>42289</v>
      </c>
      <c r="G143" s="155">
        <v>42291</v>
      </c>
      <c r="H143" s="148">
        <f t="shared" si="30"/>
        <v>42346</v>
      </c>
      <c r="I143" s="295">
        <v>42359</v>
      </c>
      <c r="J143" s="149">
        <f t="shared" si="31"/>
        <v>42367</v>
      </c>
      <c r="K143" s="91" t="s">
        <v>65</v>
      </c>
      <c r="L143" s="111">
        <f t="shared" si="29"/>
        <v>42388</v>
      </c>
      <c r="M143" s="113">
        <f t="shared" si="35"/>
        <v>42664</v>
      </c>
      <c r="N143" s="129" t="s">
        <v>116</v>
      </c>
      <c r="O143" s="114"/>
      <c r="P143" s="91" t="s">
        <v>87</v>
      </c>
      <c r="Q143" s="91"/>
      <c r="R143" s="91"/>
      <c r="S143" s="106"/>
      <c r="T143" s="91">
        <f t="shared" si="32"/>
        <v>1</v>
      </c>
      <c r="U143" s="91">
        <v>1</v>
      </c>
    </row>
    <row r="144" spans="1:21">
      <c r="A144" s="293">
        <f t="shared" si="33"/>
        <v>38</v>
      </c>
      <c r="B144" s="91" t="s">
        <v>254</v>
      </c>
      <c r="C144" s="105" t="s">
        <v>77</v>
      </c>
      <c r="D144" s="107" t="s">
        <v>38</v>
      </c>
      <c r="E144" s="126">
        <v>42285</v>
      </c>
      <c r="F144" s="126">
        <v>42296</v>
      </c>
      <c r="G144" s="155">
        <f>I144-62</f>
        <v>42299</v>
      </c>
      <c r="H144" s="148">
        <f t="shared" si="30"/>
        <v>42348</v>
      </c>
      <c r="I144" s="295">
        <v>42361</v>
      </c>
      <c r="J144" s="149">
        <f t="shared" si="31"/>
        <v>42369</v>
      </c>
      <c r="K144" s="91" t="s">
        <v>65</v>
      </c>
      <c r="L144" s="111">
        <f t="shared" si="29"/>
        <v>42390</v>
      </c>
      <c r="M144" s="113">
        <f t="shared" si="35"/>
        <v>42666</v>
      </c>
      <c r="N144" s="129" t="s">
        <v>116</v>
      </c>
      <c r="O144" s="114"/>
      <c r="P144" s="105" t="s">
        <v>130</v>
      </c>
      <c r="Q144" s="91"/>
      <c r="R144" s="91"/>
      <c r="S144" s="106"/>
      <c r="T144" s="91">
        <f t="shared" si="32"/>
        <v>1</v>
      </c>
      <c r="U144" s="91">
        <v>1</v>
      </c>
    </row>
    <row r="145" spans="1:21">
      <c r="A145" s="293">
        <f t="shared" si="33"/>
        <v>39</v>
      </c>
      <c r="B145" s="304" t="s">
        <v>251</v>
      </c>
      <c r="C145" s="304" t="s">
        <v>79</v>
      </c>
      <c r="D145" s="305" t="s">
        <v>124</v>
      </c>
      <c r="E145" s="298">
        <v>42177</v>
      </c>
      <c r="F145" s="298">
        <v>42250</v>
      </c>
      <c r="G145" s="298">
        <v>42250</v>
      </c>
      <c r="H145" s="294">
        <f t="shared" si="30"/>
        <v>42348</v>
      </c>
      <c r="I145" s="296">
        <v>42361</v>
      </c>
      <c r="J145" s="294">
        <f t="shared" si="31"/>
        <v>42369</v>
      </c>
      <c r="K145" s="304" t="s">
        <v>102</v>
      </c>
      <c r="L145" s="120">
        <f t="shared" si="29"/>
        <v>42390</v>
      </c>
      <c r="M145" s="122">
        <f>EDATE(I145,12)</f>
        <v>42727</v>
      </c>
      <c r="N145" s="151" t="s">
        <v>116</v>
      </c>
      <c r="O145" s="185" t="s">
        <v>212</v>
      </c>
      <c r="P145" s="285" t="s">
        <v>87</v>
      </c>
      <c r="Q145" s="285"/>
      <c r="R145" s="285"/>
      <c r="S145" s="306"/>
      <c r="T145" s="91">
        <f t="shared" si="32"/>
        <v>1</v>
      </c>
      <c r="U145" s="91">
        <v>1</v>
      </c>
    </row>
    <row r="146" spans="1:21">
      <c r="A146" s="293">
        <f t="shared" si="33"/>
        <v>40</v>
      </c>
      <c r="B146" s="91" t="s">
        <v>252</v>
      </c>
      <c r="C146" s="105" t="s">
        <v>97</v>
      </c>
      <c r="D146" s="107" t="s">
        <v>98</v>
      </c>
      <c r="E146" s="126">
        <v>42282</v>
      </c>
      <c r="F146" s="126">
        <v>42296</v>
      </c>
      <c r="G146" s="155">
        <f>I146-62</f>
        <v>42299</v>
      </c>
      <c r="H146" s="148">
        <f t="shared" si="30"/>
        <v>42348</v>
      </c>
      <c r="I146" s="295">
        <v>42361</v>
      </c>
      <c r="J146" s="149">
        <f t="shared" si="31"/>
        <v>42369</v>
      </c>
      <c r="K146" s="91" t="s">
        <v>65</v>
      </c>
      <c r="L146" s="111">
        <f t="shared" si="29"/>
        <v>42390</v>
      </c>
      <c r="M146" s="113">
        <f>EDATE(I146,10)</f>
        <v>42666</v>
      </c>
      <c r="N146" s="129" t="s">
        <v>116</v>
      </c>
      <c r="O146" s="114" t="s">
        <v>212</v>
      </c>
      <c r="P146" s="91" t="s">
        <v>227</v>
      </c>
      <c r="Q146" s="91"/>
      <c r="R146" s="91"/>
      <c r="S146" s="106"/>
      <c r="T146" s="91">
        <f t="shared" si="32"/>
        <v>1</v>
      </c>
      <c r="U146" s="91">
        <v>1</v>
      </c>
    </row>
    <row r="147" spans="1:21">
      <c r="A147" s="293">
        <f t="shared" si="33"/>
        <v>41</v>
      </c>
      <c r="B147" s="91" t="s">
        <v>253</v>
      </c>
      <c r="C147" s="105" t="s">
        <v>97</v>
      </c>
      <c r="D147" s="107" t="s">
        <v>98</v>
      </c>
      <c r="E147" s="126">
        <v>42291</v>
      </c>
      <c r="F147" s="126">
        <v>42296</v>
      </c>
      <c r="G147" s="155">
        <f>I147-62</f>
        <v>42299</v>
      </c>
      <c r="H147" s="148">
        <f t="shared" si="30"/>
        <v>42348</v>
      </c>
      <c r="I147" s="295">
        <v>42361</v>
      </c>
      <c r="J147" s="149">
        <f t="shared" si="31"/>
        <v>42369</v>
      </c>
      <c r="K147" s="91" t="s">
        <v>65</v>
      </c>
      <c r="L147" s="111">
        <f t="shared" si="29"/>
        <v>42390</v>
      </c>
      <c r="M147" s="113">
        <f>EDATE(I147,10)</f>
        <v>42666</v>
      </c>
      <c r="N147" s="129" t="s">
        <v>116</v>
      </c>
      <c r="O147" s="114"/>
      <c r="P147" s="165" t="s">
        <v>87</v>
      </c>
      <c r="Q147" s="165"/>
      <c r="R147" s="91"/>
      <c r="S147" s="106"/>
      <c r="T147" s="91">
        <f t="shared" si="32"/>
        <v>1</v>
      </c>
      <c r="U147" s="91">
        <v>1</v>
      </c>
    </row>
    <row r="148" spans="1:21">
      <c r="A148" s="283">
        <v>1</v>
      </c>
      <c r="B148" s="133" t="s">
        <v>255</v>
      </c>
      <c r="C148" s="133" t="s">
        <v>97</v>
      </c>
      <c r="D148" s="134" t="s">
        <v>192</v>
      </c>
      <c r="E148" s="135">
        <v>42272</v>
      </c>
      <c r="F148" s="135">
        <v>42284</v>
      </c>
      <c r="G148" s="157">
        <f>I148-92</f>
        <v>42288</v>
      </c>
      <c r="H148" s="158">
        <f t="shared" si="30"/>
        <v>42367</v>
      </c>
      <c r="I148" s="159">
        <v>42380</v>
      </c>
      <c r="J148" s="136">
        <f t="shared" si="31"/>
        <v>42388</v>
      </c>
      <c r="K148" s="133" t="s">
        <v>102</v>
      </c>
      <c r="L148" s="138">
        <f t="shared" si="29"/>
        <v>42409</v>
      </c>
      <c r="M148" s="157">
        <f>EDATE(I148,12)</f>
        <v>42746</v>
      </c>
      <c r="N148" s="188"/>
      <c r="O148" s="141" t="s">
        <v>540</v>
      </c>
      <c r="P148" s="133" t="s">
        <v>227</v>
      </c>
      <c r="Q148" s="133"/>
      <c r="R148" s="133"/>
      <c r="S148" s="142"/>
      <c r="T148" s="91">
        <f t="shared" si="32"/>
        <v>1</v>
      </c>
      <c r="U148" s="91">
        <v>2</v>
      </c>
    </row>
    <row r="149" spans="1:21">
      <c r="A149" s="283">
        <v>2</v>
      </c>
      <c r="B149" s="91" t="s">
        <v>257</v>
      </c>
      <c r="C149" s="105" t="s">
        <v>528</v>
      </c>
      <c r="D149" s="107" t="s">
        <v>38</v>
      </c>
      <c r="E149" s="126">
        <v>42249</v>
      </c>
      <c r="F149" s="108">
        <v>42284</v>
      </c>
      <c r="G149" s="155">
        <v>42289</v>
      </c>
      <c r="H149" s="148">
        <f t="shared" si="30"/>
        <v>42376</v>
      </c>
      <c r="I149" s="295">
        <v>42389</v>
      </c>
      <c r="J149" s="149">
        <f t="shared" si="31"/>
        <v>42397</v>
      </c>
      <c r="K149" s="91" t="s">
        <v>65</v>
      </c>
      <c r="L149" s="111">
        <f t="shared" si="29"/>
        <v>42418</v>
      </c>
      <c r="M149" s="113">
        <f t="shared" ref="M149:M157" si="36">EDATE(I149,10)</f>
        <v>42694</v>
      </c>
      <c r="N149" s="129" t="s">
        <v>116</v>
      </c>
      <c r="O149" s="114"/>
      <c r="P149" s="91"/>
      <c r="Q149" s="91"/>
      <c r="R149" s="91"/>
      <c r="S149" s="106"/>
      <c r="T149" s="91">
        <f t="shared" si="32"/>
        <v>1</v>
      </c>
      <c r="U149" s="91">
        <v>2</v>
      </c>
    </row>
    <row r="150" spans="1:21">
      <c r="A150" s="283">
        <v>3</v>
      </c>
      <c r="B150" s="91" t="s">
        <v>258</v>
      </c>
      <c r="C150" s="91" t="s">
        <v>79</v>
      </c>
      <c r="D150" s="130" t="s">
        <v>27</v>
      </c>
      <c r="E150" s="126">
        <v>42304</v>
      </c>
      <c r="F150" s="126">
        <v>42327</v>
      </c>
      <c r="G150" s="155">
        <v>42332</v>
      </c>
      <c r="H150" s="148">
        <f t="shared" si="30"/>
        <v>42383</v>
      </c>
      <c r="I150" s="284">
        <v>42396</v>
      </c>
      <c r="J150" s="149">
        <f t="shared" si="31"/>
        <v>42404</v>
      </c>
      <c r="K150" s="91" t="s">
        <v>65</v>
      </c>
      <c r="L150" s="111">
        <f t="shared" si="29"/>
        <v>42425</v>
      </c>
      <c r="M150" s="113">
        <f t="shared" si="36"/>
        <v>42701</v>
      </c>
      <c r="N150" s="129" t="s">
        <v>116</v>
      </c>
      <c r="O150" s="114"/>
      <c r="P150" s="91"/>
      <c r="Q150" s="91"/>
      <c r="R150" s="91"/>
      <c r="S150" s="106"/>
      <c r="T150" s="91">
        <f t="shared" si="32"/>
        <v>1</v>
      </c>
      <c r="U150" s="91">
        <v>2</v>
      </c>
    </row>
    <row r="151" spans="1:21">
      <c r="A151" s="283">
        <v>4</v>
      </c>
      <c r="B151" s="91" t="s">
        <v>259</v>
      </c>
      <c r="C151" s="91" t="s">
        <v>79</v>
      </c>
      <c r="D151" s="130" t="s">
        <v>124</v>
      </c>
      <c r="E151" s="126">
        <v>42304</v>
      </c>
      <c r="F151" s="126">
        <v>42327</v>
      </c>
      <c r="G151" s="155">
        <v>42332</v>
      </c>
      <c r="H151" s="148">
        <f t="shared" si="30"/>
        <v>42383</v>
      </c>
      <c r="I151" s="284">
        <v>42396</v>
      </c>
      <c r="J151" s="149">
        <f t="shared" si="31"/>
        <v>42404</v>
      </c>
      <c r="K151" s="91" t="s">
        <v>65</v>
      </c>
      <c r="L151" s="111">
        <f t="shared" si="29"/>
        <v>42425</v>
      </c>
      <c r="M151" s="113">
        <f t="shared" si="36"/>
        <v>42701</v>
      </c>
      <c r="N151" s="129" t="s">
        <v>116</v>
      </c>
      <c r="O151" s="114"/>
      <c r="P151" s="91" t="s">
        <v>67</v>
      </c>
      <c r="Q151" s="91">
        <v>2014</v>
      </c>
      <c r="R151" s="91" t="s">
        <v>68</v>
      </c>
      <c r="S151" s="106"/>
      <c r="T151" s="91">
        <f t="shared" si="32"/>
        <v>1</v>
      </c>
      <c r="U151" s="91">
        <v>2</v>
      </c>
    </row>
    <row r="152" spans="1:21">
      <c r="A152" s="283">
        <v>5</v>
      </c>
      <c r="B152" s="91" t="s">
        <v>260</v>
      </c>
      <c r="C152" s="105" t="s">
        <v>261</v>
      </c>
      <c r="D152" s="130" t="s">
        <v>26</v>
      </c>
      <c r="E152" s="126">
        <v>42321</v>
      </c>
      <c r="F152" s="126">
        <v>42352</v>
      </c>
      <c r="G152" s="155">
        <f>I152-62</f>
        <v>42362</v>
      </c>
      <c r="H152" s="148">
        <f t="shared" si="30"/>
        <v>42411</v>
      </c>
      <c r="I152" s="295">
        <v>42424</v>
      </c>
      <c r="J152" s="149">
        <f t="shared" si="31"/>
        <v>42432</v>
      </c>
      <c r="K152" s="91" t="s">
        <v>65</v>
      </c>
      <c r="L152" s="111">
        <f t="shared" si="29"/>
        <v>42453</v>
      </c>
      <c r="M152" s="113">
        <f t="shared" si="36"/>
        <v>42728</v>
      </c>
      <c r="N152" s="129" t="s">
        <v>116</v>
      </c>
      <c r="O152" s="114"/>
      <c r="P152" s="91"/>
      <c r="Q152" s="91"/>
      <c r="R152" s="91"/>
      <c r="S152" s="106"/>
      <c r="T152" s="91">
        <f t="shared" si="32"/>
        <v>1</v>
      </c>
      <c r="U152" s="91">
        <v>2</v>
      </c>
    </row>
    <row r="153" spans="1:21">
      <c r="A153" s="283">
        <v>6</v>
      </c>
      <c r="B153" s="91" t="s">
        <v>262</v>
      </c>
      <c r="C153" s="105" t="s">
        <v>261</v>
      </c>
      <c r="D153" s="130" t="s">
        <v>22</v>
      </c>
      <c r="E153" s="126">
        <v>42321</v>
      </c>
      <c r="F153" s="126">
        <v>42352</v>
      </c>
      <c r="G153" s="155">
        <f>I153-62</f>
        <v>42362</v>
      </c>
      <c r="H153" s="148">
        <f t="shared" si="30"/>
        <v>42411</v>
      </c>
      <c r="I153" s="295">
        <v>42424</v>
      </c>
      <c r="J153" s="149">
        <f t="shared" si="31"/>
        <v>42432</v>
      </c>
      <c r="K153" s="91" t="s">
        <v>65</v>
      </c>
      <c r="L153" s="111">
        <f t="shared" si="29"/>
        <v>42453</v>
      </c>
      <c r="M153" s="113">
        <f t="shared" si="36"/>
        <v>42728</v>
      </c>
      <c r="N153" s="174" t="s">
        <v>116</v>
      </c>
      <c r="O153" s="114"/>
      <c r="P153" s="91" t="s">
        <v>95</v>
      </c>
      <c r="Q153" s="91">
        <v>2015</v>
      </c>
      <c r="R153" s="91" t="s">
        <v>68</v>
      </c>
      <c r="S153" s="106"/>
      <c r="T153" s="91">
        <f t="shared" si="32"/>
        <v>1</v>
      </c>
      <c r="U153" s="91">
        <v>2</v>
      </c>
    </row>
    <row r="154" spans="1:21">
      <c r="A154" s="283">
        <v>7</v>
      </c>
      <c r="B154" s="91" t="s">
        <v>263</v>
      </c>
      <c r="C154" s="105" t="s">
        <v>261</v>
      </c>
      <c r="D154" s="130" t="s">
        <v>22</v>
      </c>
      <c r="E154" s="126">
        <v>42321</v>
      </c>
      <c r="F154" s="126">
        <v>42352</v>
      </c>
      <c r="G154" s="155">
        <f>I154-62</f>
        <v>42362</v>
      </c>
      <c r="H154" s="148">
        <v>42396</v>
      </c>
      <c r="I154" s="295">
        <v>42424</v>
      </c>
      <c r="J154" s="149">
        <f t="shared" si="31"/>
        <v>42432</v>
      </c>
      <c r="K154" s="91" t="s">
        <v>65</v>
      </c>
      <c r="L154" s="111">
        <f t="shared" si="29"/>
        <v>42453</v>
      </c>
      <c r="M154" s="113">
        <f t="shared" si="36"/>
        <v>42728</v>
      </c>
      <c r="N154" s="129" t="s">
        <v>116</v>
      </c>
      <c r="O154" s="114"/>
      <c r="P154" s="165" t="s">
        <v>87</v>
      </c>
      <c r="Q154" s="165">
        <v>2015</v>
      </c>
      <c r="R154" s="91" t="s">
        <v>68</v>
      </c>
      <c r="S154" s="106"/>
      <c r="T154" s="91">
        <f t="shared" si="32"/>
        <v>1</v>
      </c>
      <c r="U154" s="91">
        <v>2</v>
      </c>
    </row>
    <row r="155" spans="1:21">
      <c r="A155" s="283">
        <v>8</v>
      </c>
      <c r="B155" s="133" t="s">
        <v>264</v>
      </c>
      <c r="C155" s="133" t="s">
        <v>79</v>
      </c>
      <c r="D155" s="134" t="s">
        <v>27</v>
      </c>
      <c r="E155" s="135">
        <v>42333</v>
      </c>
      <c r="F155" s="135">
        <v>42361</v>
      </c>
      <c r="G155" s="157">
        <v>42363</v>
      </c>
      <c r="H155" s="158">
        <f t="shared" ref="H155:H170" si="37">I155-13</f>
        <v>42418</v>
      </c>
      <c r="I155" s="159">
        <v>42431</v>
      </c>
      <c r="J155" s="158">
        <f t="shared" si="31"/>
        <v>42439</v>
      </c>
      <c r="K155" s="133" t="s">
        <v>65</v>
      </c>
      <c r="L155" s="138">
        <v>42466</v>
      </c>
      <c r="M155" s="140">
        <f t="shared" si="36"/>
        <v>42737</v>
      </c>
      <c r="N155" s="139"/>
      <c r="O155" s="141" t="s">
        <v>168</v>
      </c>
      <c r="P155" s="133"/>
      <c r="Q155" s="133"/>
      <c r="R155" s="133"/>
      <c r="S155" s="142"/>
      <c r="T155" s="91">
        <f t="shared" si="32"/>
        <v>1</v>
      </c>
      <c r="U155" s="91">
        <v>2</v>
      </c>
    </row>
    <row r="156" spans="1:21">
      <c r="A156" s="283">
        <v>9</v>
      </c>
      <c r="B156" s="91" t="s">
        <v>265</v>
      </c>
      <c r="C156" s="105" t="s">
        <v>528</v>
      </c>
      <c r="D156" s="107" t="s">
        <v>38</v>
      </c>
      <c r="E156" s="126">
        <v>42383</v>
      </c>
      <c r="F156" s="126">
        <v>42396</v>
      </c>
      <c r="G156" s="155">
        <f>I156-62</f>
        <v>42397</v>
      </c>
      <c r="H156" s="148">
        <f t="shared" si="37"/>
        <v>42446</v>
      </c>
      <c r="I156" s="295">
        <v>42459</v>
      </c>
      <c r="J156" s="149">
        <f t="shared" si="31"/>
        <v>42467</v>
      </c>
      <c r="K156" s="91" t="s">
        <v>65</v>
      </c>
      <c r="L156" s="111">
        <f t="shared" ref="L156:L187" si="38">I156+29</f>
        <v>42488</v>
      </c>
      <c r="M156" s="189">
        <f t="shared" si="36"/>
        <v>42765</v>
      </c>
      <c r="N156" s="129" t="s">
        <v>116</v>
      </c>
      <c r="O156" s="114"/>
      <c r="P156" s="91" t="s">
        <v>87</v>
      </c>
      <c r="Q156" s="91">
        <v>2013</v>
      </c>
      <c r="R156" s="91"/>
      <c r="S156" s="106"/>
      <c r="T156" s="91">
        <f t="shared" si="32"/>
        <v>1</v>
      </c>
      <c r="U156" s="91">
        <v>2</v>
      </c>
    </row>
    <row r="157" spans="1:21">
      <c r="A157" s="283">
        <v>10</v>
      </c>
      <c r="B157" s="91" t="s">
        <v>266</v>
      </c>
      <c r="C157" s="105" t="s">
        <v>528</v>
      </c>
      <c r="D157" s="107" t="s">
        <v>38</v>
      </c>
      <c r="E157" s="126">
        <v>42384</v>
      </c>
      <c r="F157" s="126">
        <v>42417</v>
      </c>
      <c r="G157" s="155">
        <v>42419</v>
      </c>
      <c r="H157" s="148">
        <f t="shared" si="37"/>
        <v>42474</v>
      </c>
      <c r="I157" s="295">
        <v>42487</v>
      </c>
      <c r="J157" s="109">
        <f t="shared" si="31"/>
        <v>42495</v>
      </c>
      <c r="K157" s="91" t="s">
        <v>65</v>
      </c>
      <c r="L157" s="111">
        <f t="shared" si="38"/>
        <v>42516</v>
      </c>
      <c r="M157" s="189">
        <f t="shared" si="36"/>
        <v>42793</v>
      </c>
      <c r="N157" s="129" t="s">
        <v>116</v>
      </c>
      <c r="O157" s="114"/>
      <c r="P157" s="91" t="s">
        <v>95</v>
      </c>
      <c r="Q157" s="190">
        <v>2014</v>
      </c>
      <c r="R157" s="91" t="s">
        <v>68</v>
      </c>
      <c r="S157" s="106"/>
      <c r="T157" s="91">
        <f t="shared" si="32"/>
        <v>1</v>
      </c>
      <c r="U157" s="91">
        <v>2</v>
      </c>
    </row>
    <row r="158" spans="1:21">
      <c r="A158" s="283">
        <v>11</v>
      </c>
      <c r="B158" s="285" t="s">
        <v>267</v>
      </c>
      <c r="C158" s="285" t="s">
        <v>528</v>
      </c>
      <c r="D158" s="286" t="s">
        <v>38</v>
      </c>
      <c r="E158" s="287">
        <v>42704</v>
      </c>
      <c r="F158" s="287">
        <v>42389</v>
      </c>
      <c r="G158" s="298">
        <v>42391</v>
      </c>
      <c r="H158" s="294">
        <f t="shared" si="37"/>
        <v>42474</v>
      </c>
      <c r="I158" s="296">
        <v>42487</v>
      </c>
      <c r="J158" s="288">
        <f t="shared" si="31"/>
        <v>42495</v>
      </c>
      <c r="K158" s="285" t="s">
        <v>102</v>
      </c>
      <c r="L158" s="120">
        <f t="shared" si="38"/>
        <v>42516</v>
      </c>
      <c r="M158" s="191">
        <f>EDATE(I158,12)</f>
        <v>42852</v>
      </c>
      <c r="N158" s="151" t="s">
        <v>116</v>
      </c>
      <c r="O158" s="123"/>
      <c r="P158" s="285" t="s">
        <v>227</v>
      </c>
      <c r="Q158" s="285"/>
      <c r="R158" s="285"/>
      <c r="S158" s="290"/>
      <c r="T158" s="91">
        <f t="shared" si="32"/>
        <v>1</v>
      </c>
      <c r="U158" s="91">
        <v>2</v>
      </c>
    </row>
    <row r="159" spans="1:21">
      <c r="A159" s="283">
        <v>12</v>
      </c>
      <c r="B159" s="133" t="s">
        <v>268</v>
      </c>
      <c r="C159" s="133" t="s">
        <v>81</v>
      </c>
      <c r="D159" s="134" t="s">
        <v>23</v>
      </c>
      <c r="E159" s="135">
        <v>42417</v>
      </c>
      <c r="F159" s="135">
        <v>42443</v>
      </c>
      <c r="G159" s="157">
        <v>42445</v>
      </c>
      <c r="H159" s="158">
        <f t="shared" si="37"/>
        <v>42507</v>
      </c>
      <c r="I159" s="159">
        <v>42520</v>
      </c>
      <c r="J159" s="158">
        <f t="shared" si="31"/>
        <v>42528</v>
      </c>
      <c r="K159" s="179" t="s">
        <v>65</v>
      </c>
      <c r="L159" s="138">
        <f t="shared" si="38"/>
        <v>42549</v>
      </c>
      <c r="M159" s="140">
        <f>EDATE(I159,10)</f>
        <v>42824</v>
      </c>
      <c r="N159" s="192"/>
      <c r="O159" s="141" t="s">
        <v>539</v>
      </c>
      <c r="P159" s="133" t="s">
        <v>87</v>
      </c>
      <c r="Q159" s="193">
        <v>2015</v>
      </c>
      <c r="R159" s="133" t="s">
        <v>68</v>
      </c>
      <c r="S159" s="142"/>
      <c r="T159" s="91">
        <f t="shared" si="32"/>
        <v>1</v>
      </c>
      <c r="U159" s="91">
        <v>2</v>
      </c>
    </row>
    <row r="160" spans="1:21">
      <c r="A160" s="283">
        <v>13</v>
      </c>
      <c r="B160" s="91" t="s">
        <v>270</v>
      </c>
      <c r="C160" s="105" t="s">
        <v>261</v>
      </c>
      <c r="D160" s="130" t="s">
        <v>26</v>
      </c>
      <c r="E160" s="108">
        <v>42435</v>
      </c>
      <c r="F160" s="126">
        <v>42466</v>
      </c>
      <c r="G160" s="155">
        <f>I160-62</f>
        <v>42467</v>
      </c>
      <c r="H160" s="148">
        <f t="shared" si="37"/>
        <v>42516</v>
      </c>
      <c r="I160" s="295">
        <v>42529</v>
      </c>
      <c r="J160" s="149">
        <f t="shared" si="31"/>
        <v>42537</v>
      </c>
      <c r="K160" s="91" t="s">
        <v>65</v>
      </c>
      <c r="L160" s="111">
        <f t="shared" si="38"/>
        <v>42558</v>
      </c>
      <c r="M160" s="189">
        <f>EDATE(I160,10)</f>
        <v>42833</v>
      </c>
      <c r="N160" s="129" t="s">
        <v>116</v>
      </c>
      <c r="O160" s="114"/>
      <c r="P160" s="91" t="s">
        <v>87</v>
      </c>
      <c r="Q160" s="190">
        <v>2016</v>
      </c>
      <c r="R160" s="91" t="s">
        <v>68</v>
      </c>
      <c r="S160" s="106"/>
      <c r="T160" s="91">
        <f t="shared" si="32"/>
        <v>1</v>
      </c>
      <c r="U160" s="91">
        <v>2</v>
      </c>
    </row>
    <row r="161" spans="1:21">
      <c r="A161" s="283">
        <v>14</v>
      </c>
      <c r="B161" s="91" t="s">
        <v>271</v>
      </c>
      <c r="C161" s="105" t="s">
        <v>527</v>
      </c>
      <c r="D161" s="107" t="s">
        <v>128</v>
      </c>
      <c r="E161" s="126">
        <v>42466</v>
      </c>
      <c r="F161" s="126">
        <v>42482</v>
      </c>
      <c r="G161" s="155">
        <f>I161-62</f>
        <v>42486</v>
      </c>
      <c r="H161" s="148">
        <f t="shared" si="37"/>
        <v>42535</v>
      </c>
      <c r="I161" s="295">
        <v>42548</v>
      </c>
      <c r="J161" s="149">
        <f t="shared" si="31"/>
        <v>42556</v>
      </c>
      <c r="K161" s="91" t="s">
        <v>65</v>
      </c>
      <c r="L161" s="111">
        <f t="shared" si="38"/>
        <v>42577</v>
      </c>
      <c r="M161" s="189">
        <f>EDATE(I161,10)</f>
        <v>42852</v>
      </c>
      <c r="N161" s="129" t="s">
        <v>116</v>
      </c>
      <c r="O161" s="114"/>
      <c r="P161" s="91" t="s">
        <v>95</v>
      </c>
      <c r="Q161" s="194" t="s">
        <v>272</v>
      </c>
      <c r="R161" s="91"/>
      <c r="S161" s="106"/>
      <c r="T161" s="91">
        <f t="shared" si="32"/>
        <v>0</v>
      </c>
      <c r="U161" s="91">
        <v>2</v>
      </c>
    </row>
    <row r="162" spans="1:21">
      <c r="A162" s="283">
        <v>15</v>
      </c>
      <c r="B162" s="91" t="s">
        <v>273</v>
      </c>
      <c r="C162" s="105" t="s">
        <v>527</v>
      </c>
      <c r="D162" s="107" t="s">
        <v>128</v>
      </c>
      <c r="E162" s="126">
        <v>42466</v>
      </c>
      <c r="F162" s="126">
        <v>42482</v>
      </c>
      <c r="G162" s="155">
        <f>I162-62</f>
        <v>42486</v>
      </c>
      <c r="H162" s="148">
        <f t="shared" si="37"/>
        <v>42535</v>
      </c>
      <c r="I162" s="295">
        <v>42548</v>
      </c>
      <c r="J162" s="109">
        <f t="shared" si="31"/>
        <v>42556</v>
      </c>
      <c r="K162" s="91" t="s">
        <v>65</v>
      </c>
      <c r="L162" s="111">
        <f t="shared" si="38"/>
        <v>42577</v>
      </c>
      <c r="M162" s="189">
        <f>EDATE(I162,10)</f>
        <v>42852</v>
      </c>
      <c r="N162" s="129" t="s">
        <v>116</v>
      </c>
      <c r="O162" s="114"/>
      <c r="P162" s="165" t="s">
        <v>75</v>
      </c>
      <c r="Q162" s="190"/>
      <c r="R162" s="91"/>
      <c r="S162" s="106"/>
      <c r="T162" s="91">
        <f t="shared" si="32"/>
        <v>1</v>
      </c>
      <c r="U162" s="91">
        <v>2</v>
      </c>
    </row>
    <row r="163" spans="1:21">
      <c r="A163" s="283">
        <v>16</v>
      </c>
      <c r="B163" s="285" t="s">
        <v>274</v>
      </c>
      <c r="C163" s="285" t="s">
        <v>81</v>
      </c>
      <c r="D163" s="286" t="s">
        <v>21</v>
      </c>
      <c r="E163" s="287">
        <v>42718</v>
      </c>
      <c r="F163" s="287">
        <v>42415</v>
      </c>
      <c r="G163" s="298">
        <v>42419</v>
      </c>
      <c r="H163" s="294">
        <f t="shared" si="37"/>
        <v>42535</v>
      </c>
      <c r="I163" s="296">
        <v>42548</v>
      </c>
      <c r="J163" s="294">
        <f t="shared" si="31"/>
        <v>42556</v>
      </c>
      <c r="K163" s="304" t="s">
        <v>102</v>
      </c>
      <c r="L163" s="120">
        <f t="shared" si="38"/>
        <v>42577</v>
      </c>
      <c r="M163" s="191">
        <f>EDATE(I163,12)</f>
        <v>42913</v>
      </c>
      <c r="N163" s="121" t="s">
        <v>116</v>
      </c>
      <c r="O163" s="123"/>
      <c r="P163" s="285" t="s">
        <v>87</v>
      </c>
      <c r="Q163" s="307">
        <v>2013</v>
      </c>
      <c r="R163" s="285" t="s">
        <v>275</v>
      </c>
      <c r="S163" s="290"/>
      <c r="T163" s="91">
        <f t="shared" si="32"/>
        <v>1</v>
      </c>
      <c r="U163" s="91">
        <v>2</v>
      </c>
    </row>
    <row r="164" spans="1:21">
      <c r="A164" s="308">
        <f t="shared" ref="A164:A180" si="39">ROW(1:1)</f>
        <v>1</v>
      </c>
      <c r="B164" s="91" t="s">
        <v>276</v>
      </c>
      <c r="C164" s="105" t="s">
        <v>81</v>
      </c>
      <c r="D164" s="107" t="s">
        <v>21</v>
      </c>
      <c r="E164" s="126">
        <v>42460</v>
      </c>
      <c r="F164" s="126">
        <v>42520</v>
      </c>
      <c r="G164" s="155">
        <f>I164-62</f>
        <v>42577</v>
      </c>
      <c r="H164" s="148">
        <f t="shared" si="37"/>
        <v>42626</v>
      </c>
      <c r="I164" s="295">
        <v>42639</v>
      </c>
      <c r="J164" s="149">
        <f t="shared" si="31"/>
        <v>42647</v>
      </c>
      <c r="K164" s="91" t="s">
        <v>65</v>
      </c>
      <c r="L164" s="111">
        <f t="shared" si="38"/>
        <v>42668</v>
      </c>
      <c r="M164" s="189">
        <f>EDATE(I164,10)</f>
        <v>42942</v>
      </c>
      <c r="N164" s="129" t="s">
        <v>116</v>
      </c>
      <c r="O164" s="114"/>
      <c r="P164" s="165" t="s">
        <v>87</v>
      </c>
      <c r="Q164" s="190">
        <v>2016</v>
      </c>
      <c r="R164" s="91" t="s">
        <v>68</v>
      </c>
      <c r="S164" s="106"/>
      <c r="T164" s="91">
        <f t="shared" si="32"/>
        <v>1</v>
      </c>
      <c r="U164" s="91">
        <v>1</v>
      </c>
    </row>
    <row r="165" spans="1:21">
      <c r="A165" s="308">
        <f t="shared" si="39"/>
        <v>2</v>
      </c>
      <c r="B165" s="91" t="s">
        <v>277</v>
      </c>
      <c r="C165" s="91" t="s">
        <v>79</v>
      </c>
      <c r="D165" s="130" t="s">
        <v>124</v>
      </c>
      <c r="E165" s="126">
        <v>42510</v>
      </c>
      <c r="F165" s="126">
        <v>42550</v>
      </c>
      <c r="G165" s="155">
        <f>I165-62</f>
        <v>42580</v>
      </c>
      <c r="H165" s="148">
        <f t="shared" si="37"/>
        <v>42629</v>
      </c>
      <c r="I165" s="295">
        <v>42642</v>
      </c>
      <c r="J165" s="149">
        <f t="shared" si="31"/>
        <v>42650</v>
      </c>
      <c r="K165" s="91" t="s">
        <v>65</v>
      </c>
      <c r="L165" s="111">
        <f t="shared" si="38"/>
        <v>42671</v>
      </c>
      <c r="M165" s="189">
        <f>EDATE(I165,10)</f>
        <v>42945</v>
      </c>
      <c r="N165" s="129" t="s">
        <v>116</v>
      </c>
      <c r="O165" s="114"/>
      <c r="P165" s="91"/>
      <c r="Q165" s="190"/>
      <c r="R165" s="91"/>
      <c r="S165" s="106"/>
      <c r="T165" s="91">
        <f t="shared" si="32"/>
        <v>1</v>
      </c>
      <c r="U165" s="91">
        <v>1</v>
      </c>
    </row>
    <row r="166" spans="1:21">
      <c r="A166" s="308">
        <f t="shared" si="39"/>
        <v>3</v>
      </c>
      <c r="B166" s="91" t="s">
        <v>278</v>
      </c>
      <c r="C166" s="91" t="s">
        <v>107</v>
      </c>
      <c r="D166" s="130" t="s">
        <v>112</v>
      </c>
      <c r="E166" s="126">
        <v>42513</v>
      </c>
      <c r="F166" s="126">
        <v>42545</v>
      </c>
      <c r="G166" s="155">
        <f>I166-62</f>
        <v>42593</v>
      </c>
      <c r="H166" s="148">
        <f t="shared" si="37"/>
        <v>42642</v>
      </c>
      <c r="I166" s="295">
        <v>42655</v>
      </c>
      <c r="J166" s="149">
        <f t="shared" si="31"/>
        <v>42663</v>
      </c>
      <c r="K166" s="91" t="s">
        <v>65</v>
      </c>
      <c r="L166" s="111">
        <f t="shared" si="38"/>
        <v>42684</v>
      </c>
      <c r="M166" s="189">
        <f>EDATE(I166,10)</f>
        <v>42959</v>
      </c>
      <c r="N166" s="129" t="s">
        <v>116</v>
      </c>
      <c r="O166" s="114"/>
      <c r="P166" s="91"/>
      <c r="Q166" s="190"/>
      <c r="R166" s="91"/>
      <c r="S166" s="106"/>
      <c r="T166" s="91">
        <f t="shared" si="32"/>
        <v>1</v>
      </c>
      <c r="U166" s="91">
        <v>1</v>
      </c>
    </row>
    <row r="167" spans="1:21">
      <c r="A167" s="308">
        <f t="shared" si="39"/>
        <v>4</v>
      </c>
      <c r="B167" s="105" t="s">
        <v>279</v>
      </c>
      <c r="C167" s="105" t="s">
        <v>107</v>
      </c>
      <c r="D167" s="107" t="s">
        <v>108</v>
      </c>
      <c r="E167" s="126">
        <v>42520</v>
      </c>
      <c r="F167" s="126">
        <v>42545</v>
      </c>
      <c r="G167" s="155">
        <f>I167-62</f>
        <v>42593</v>
      </c>
      <c r="H167" s="149">
        <f t="shared" si="37"/>
        <v>42642</v>
      </c>
      <c r="I167" s="295">
        <v>42655</v>
      </c>
      <c r="J167" s="149">
        <f t="shared" si="31"/>
        <v>42663</v>
      </c>
      <c r="K167" s="105" t="s">
        <v>65</v>
      </c>
      <c r="L167" s="164">
        <f t="shared" si="38"/>
        <v>42684</v>
      </c>
      <c r="M167" s="197">
        <f>EDATE(I167,7)</f>
        <v>42867</v>
      </c>
      <c r="N167" s="129" t="s">
        <v>116</v>
      </c>
      <c r="O167" s="162"/>
      <c r="P167" s="105" t="s">
        <v>95</v>
      </c>
      <c r="Q167" s="198">
        <v>2011</v>
      </c>
      <c r="R167" s="105" t="s">
        <v>68</v>
      </c>
      <c r="S167" s="163"/>
      <c r="T167" s="91">
        <f t="shared" si="32"/>
        <v>1</v>
      </c>
      <c r="U167" s="91">
        <v>1</v>
      </c>
    </row>
    <row r="168" spans="1:21">
      <c r="A168" s="308">
        <f t="shared" si="39"/>
        <v>5</v>
      </c>
      <c r="B168" s="133" t="s">
        <v>281</v>
      </c>
      <c r="C168" s="133" t="s">
        <v>81</v>
      </c>
      <c r="D168" s="134" t="s">
        <v>23</v>
      </c>
      <c r="E168" s="135">
        <v>42460</v>
      </c>
      <c r="F168" s="135">
        <v>42535</v>
      </c>
      <c r="G168" s="157">
        <v>42536</v>
      </c>
      <c r="H168" s="158">
        <f t="shared" si="37"/>
        <v>42654</v>
      </c>
      <c r="I168" s="159">
        <v>42667</v>
      </c>
      <c r="J168" s="158">
        <f t="shared" si="31"/>
        <v>42675</v>
      </c>
      <c r="K168" s="133" t="s">
        <v>65</v>
      </c>
      <c r="L168" s="138">
        <f t="shared" si="38"/>
        <v>42696</v>
      </c>
      <c r="M168" s="140">
        <f>EDATE(I168,10)</f>
        <v>42971</v>
      </c>
      <c r="N168" s="192"/>
      <c r="O168" s="141" t="s">
        <v>540</v>
      </c>
      <c r="P168" s="133"/>
      <c r="Q168" s="193"/>
      <c r="R168" s="133"/>
      <c r="S168" s="142"/>
      <c r="T168" s="91">
        <f t="shared" si="32"/>
        <v>1</v>
      </c>
      <c r="U168" s="91">
        <v>1</v>
      </c>
    </row>
    <row r="169" spans="1:21">
      <c r="A169" s="308">
        <f t="shared" si="39"/>
        <v>6</v>
      </c>
      <c r="B169" s="91" t="s">
        <v>283</v>
      </c>
      <c r="C169" s="91" t="s">
        <v>81</v>
      </c>
      <c r="D169" s="107" t="s">
        <v>23</v>
      </c>
      <c r="E169" s="126">
        <v>42520</v>
      </c>
      <c r="F169" s="126">
        <v>42548</v>
      </c>
      <c r="G169" s="155">
        <f>I169-62</f>
        <v>42605</v>
      </c>
      <c r="H169" s="148">
        <f t="shared" si="37"/>
        <v>42654</v>
      </c>
      <c r="I169" s="295">
        <v>42667</v>
      </c>
      <c r="J169" s="149">
        <f t="shared" si="31"/>
        <v>42675</v>
      </c>
      <c r="K169" s="91" t="s">
        <v>65</v>
      </c>
      <c r="L169" s="111">
        <f t="shared" si="38"/>
        <v>42696</v>
      </c>
      <c r="M169" s="189">
        <f>EDATE(I169,10)</f>
        <v>42971</v>
      </c>
      <c r="N169" s="129" t="s">
        <v>116</v>
      </c>
      <c r="O169" s="114"/>
      <c r="P169" s="91"/>
      <c r="Q169" s="190"/>
      <c r="R169" s="91"/>
      <c r="S169" s="106"/>
      <c r="T169" s="91">
        <f t="shared" si="32"/>
        <v>1</v>
      </c>
      <c r="U169" s="91">
        <v>1</v>
      </c>
    </row>
    <row r="170" spans="1:21">
      <c r="A170" s="308">
        <f t="shared" si="39"/>
        <v>7</v>
      </c>
      <c r="B170" s="91" t="s">
        <v>284</v>
      </c>
      <c r="C170" s="105" t="s">
        <v>81</v>
      </c>
      <c r="D170" s="107" t="s">
        <v>23</v>
      </c>
      <c r="E170" s="108">
        <v>42495</v>
      </c>
      <c r="F170" s="126">
        <v>42548</v>
      </c>
      <c r="G170" s="155">
        <f>I170-62</f>
        <v>42640</v>
      </c>
      <c r="H170" s="149">
        <f t="shared" si="37"/>
        <v>42689</v>
      </c>
      <c r="I170" s="295">
        <v>42702</v>
      </c>
      <c r="J170" s="109">
        <f t="shared" si="31"/>
        <v>42710</v>
      </c>
      <c r="K170" s="91" t="s">
        <v>65</v>
      </c>
      <c r="L170" s="111">
        <f t="shared" si="38"/>
        <v>42731</v>
      </c>
      <c r="M170" s="189">
        <f>EDATE(I170,10)</f>
        <v>43006</v>
      </c>
      <c r="N170" s="129" t="s">
        <v>116</v>
      </c>
      <c r="O170" s="114" t="s">
        <v>212</v>
      </c>
      <c r="P170" s="91"/>
      <c r="Q170" s="190"/>
      <c r="R170" s="91"/>
      <c r="S170" s="106"/>
      <c r="T170" s="91">
        <f t="shared" si="32"/>
        <v>1</v>
      </c>
      <c r="U170" s="91">
        <v>1</v>
      </c>
    </row>
    <row r="171" spans="1:21">
      <c r="A171" s="308">
        <f t="shared" si="39"/>
        <v>8</v>
      </c>
      <c r="B171" s="91" t="s">
        <v>285</v>
      </c>
      <c r="C171" s="91" t="s">
        <v>94</v>
      </c>
      <c r="D171" s="130" t="s">
        <v>25</v>
      </c>
      <c r="E171" s="126">
        <v>42555</v>
      </c>
      <c r="F171" s="126">
        <v>42641</v>
      </c>
      <c r="G171" s="155">
        <v>42647</v>
      </c>
      <c r="H171" s="148">
        <v>42702</v>
      </c>
      <c r="I171" s="295">
        <v>42711</v>
      </c>
      <c r="J171" s="149">
        <f t="shared" si="31"/>
        <v>42719</v>
      </c>
      <c r="K171" s="91" t="s">
        <v>65</v>
      </c>
      <c r="L171" s="111">
        <f t="shared" si="38"/>
        <v>42740</v>
      </c>
      <c r="M171" s="189">
        <f>EDATE(I171,10)</f>
        <v>43015</v>
      </c>
      <c r="N171" s="129" t="s">
        <v>116</v>
      </c>
      <c r="O171" s="114"/>
      <c r="P171" s="91"/>
      <c r="Q171" s="190"/>
      <c r="R171" s="91"/>
      <c r="S171" s="106"/>
      <c r="T171" s="91">
        <f t="shared" si="32"/>
        <v>1</v>
      </c>
      <c r="U171" s="91">
        <v>1</v>
      </c>
    </row>
    <row r="172" spans="1:21">
      <c r="A172" s="308">
        <f t="shared" si="39"/>
        <v>9</v>
      </c>
      <c r="B172" s="91" t="s">
        <v>286</v>
      </c>
      <c r="C172" s="105" t="s">
        <v>94</v>
      </c>
      <c r="D172" s="107" t="s">
        <v>24</v>
      </c>
      <c r="E172" s="126">
        <v>42555</v>
      </c>
      <c r="F172" s="126">
        <v>42641</v>
      </c>
      <c r="G172" s="155">
        <v>42647</v>
      </c>
      <c r="H172" s="148">
        <f>I172-13</f>
        <v>42698</v>
      </c>
      <c r="I172" s="295">
        <v>42711</v>
      </c>
      <c r="J172" s="149">
        <f t="shared" si="31"/>
        <v>42719</v>
      </c>
      <c r="K172" s="91" t="s">
        <v>65</v>
      </c>
      <c r="L172" s="111">
        <f t="shared" si="38"/>
        <v>42740</v>
      </c>
      <c r="M172" s="189">
        <f>EDATE(I172,10)</f>
        <v>43015</v>
      </c>
      <c r="N172" s="129" t="s">
        <v>116</v>
      </c>
      <c r="O172" s="114"/>
      <c r="P172" s="91" t="s">
        <v>67</v>
      </c>
      <c r="Q172" s="194" t="s">
        <v>287</v>
      </c>
      <c r="R172" s="91" t="s">
        <v>68</v>
      </c>
      <c r="S172" s="106"/>
      <c r="T172" s="91">
        <f t="shared" si="32"/>
        <v>0</v>
      </c>
      <c r="U172" s="91">
        <v>1</v>
      </c>
    </row>
    <row r="173" spans="1:21">
      <c r="A173" s="308">
        <f t="shared" si="39"/>
        <v>10</v>
      </c>
      <c r="B173" s="105" t="s">
        <v>288</v>
      </c>
      <c r="C173" s="105" t="s">
        <v>122</v>
      </c>
      <c r="D173" s="107" t="s">
        <v>38</v>
      </c>
      <c r="E173" s="108">
        <v>42634</v>
      </c>
      <c r="F173" s="108">
        <v>42647</v>
      </c>
      <c r="G173" s="155">
        <f>I173-62</f>
        <v>42649</v>
      </c>
      <c r="H173" s="149">
        <v>42691</v>
      </c>
      <c r="I173" s="295">
        <v>42711</v>
      </c>
      <c r="J173" s="149">
        <f t="shared" si="31"/>
        <v>42719</v>
      </c>
      <c r="K173" s="105" t="s">
        <v>65</v>
      </c>
      <c r="L173" s="164">
        <f t="shared" si="38"/>
        <v>42740</v>
      </c>
      <c r="M173" s="197">
        <f>EDATE(I173,7)</f>
        <v>42923</v>
      </c>
      <c r="N173" s="174" t="s">
        <v>116</v>
      </c>
      <c r="O173" s="114" t="s">
        <v>212</v>
      </c>
      <c r="P173" s="105" t="s">
        <v>95</v>
      </c>
      <c r="Q173" s="198">
        <v>2014</v>
      </c>
      <c r="R173" s="105" t="s">
        <v>68</v>
      </c>
      <c r="S173" s="163"/>
      <c r="T173" s="91">
        <f t="shared" si="32"/>
        <v>1</v>
      </c>
      <c r="U173" s="91">
        <v>1</v>
      </c>
    </row>
    <row r="174" spans="1:21">
      <c r="A174" s="308">
        <f t="shared" si="39"/>
        <v>11</v>
      </c>
      <c r="B174" s="91" t="s">
        <v>289</v>
      </c>
      <c r="C174" s="105" t="s">
        <v>122</v>
      </c>
      <c r="D174" s="107" t="s">
        <v>38</v>
      </c>
      <c r="E174" s="108">
        <v>42639</v>
      </c>
      <c r="F174" s="108">
        <v>42647</v>
      </c>
      <c r="G174" s="155">
        <f>I174-62</f>
        <v>42649</v>
      </c>
      <c r="H174" s="149">
        <f t="shared" ref="H174:H205" si="40">I174-13</f>
        <v>42698</v>
      </c>
      <c r="I174" s="295">
        <v>42711</v>
      </c>
      <c r="J174" s="149">
        <f t="shared" si="31"/>
        <v>42719</v>
      </c>
      <c r="K174" s="91" t="s">
        <v>65</v>
      </c>
      <c r="L174" s="111">
        <f t="shared" si="38"/>
        <v>42740</v>
      </c>
      <c r="M174" s="189">
        <f>EDATE(I174,10)</f>
        <v>43015</v>
      </c>
      <c r="N174" s="129" t="s">
        <v>116</v>
      </c>
      <c r="O174" s="114"/>
      <c r="P174" s="177" t="s">
        <v>87</v>
      </c>
      <c r="Q174" s="190">
        <v>2010</v>
      </c>
      <c r="R174" s="91" t="s">
        <v>68</v>
      </c>
      <c r="S174" s="106"/>
      <c r="T174" s="91">
        <f t="shared" si="32"/>
        <v>1</v>
      </c>
      <c r="U174" s="91">
        <v>1</v>
      </c>
    </row>
    <row r="175" spans="1:21">
      <c r="A175" s="308">
        <f t="shared" si="39"/>
        <v>12</v>
      </c>
      <c r="B175" s="91" t="s">
        <v>291</v>
      </c>
      <c r="C175" s="91" t="s">
        <v>261</v>
      </c>
      <c r="D175" s="130" t="s">
        <v>22</v>
      </c>
      <c r="E175" s="126">
        <v>42618</v>
      </c>
      <c r="F175" s="126">
        <v>42655</v>
      </c>
      <c r="G175" s="155">
        <f>I175-62</f>
        <v>42656</v>
      </c>
      <c r="H175" s="148">
        <f t="shared" si="40"/>
        <v>42705</v>
      </c>
      <c r="I175" s="295">
        <v>42718</v>
      </c>
      <c r="J175" s="149">
        <f t="shared" si="31"/>
        <v>42726</v>
      </c>
      <c r="K175" s="91" t="s">
        <v>65</v>
      </c>
      <c r="L175" s="111">
        <f t="shared" si="38"/>
        <v>42747</v>
      </c>
      <c r="M175" s="189">
        <f>EDATE(I175,10)</f>
        <v>43022</v>
      </c>
      <c r="N175" s="129" t="s">
        <v>116</v>
      </c>
      <c r="O175" s="114"/>
      <c r="P175" s="105" t="s">
        <v>95</v>
      </c>
      <c r="Q175" s="194" t="s">
        <v>292</v>
      </c>
      <c r="R175" s="91" t="s">
        <v>68</v>
      </c>
      <c r="S175" s="106"/>
      <c r="T175" s="91">
        <f t="shared" si="32"/>
        <v>0</v>
      </c>
      <c r="U175" s="91">
        <v>1</v>
      </c>
    </row>
    <row r="176" spans="1:21">
      <c r="A176" s="308">
        <f t="shared" si="39"/>
        <v>13</v>
      </c>
      <c r="B176" s="91" t="s">
        <v>293</v>
      </c>
      <c r="C176" s="91" t="s">
        <v>261</v>
      </c>
      <c r="D176" s="130" t="s">
        <v>26</v>
      </c>
      <c r="E176" s="126">
        <v>42618</v>
      </c>
      <c r="F176" s="126">
        <v>42655</v>
      </c>
      <c r="G176" s="155">
        <f>I176-62</f>
        <v>42656</v>
      </c>
      <c r="H176" s="131">
        <f t="shared" si="40"/>
        <v>42705</v>
      </c>
      <c r="I176" s="295">
        <v>42718</v>
      </c>
      <c r="J176" s="149">
        <f t="shared" si="31"/>
        <v>42726</v>
      </c>
      <c r="K176" s="91" t="s">
        <v>65</v>
      </c>
      <c r="L176" s="111">
        <f t="shared" si="38"/>
        <v>42747</v>
      </c>
      <c r="M176" s="189">
        <f>EDATE(I176,10)</f>
        <v>43022</v>
      </c>
      <c r="N176" s="129" t="s">
        <v>116</v>
      </c>
      <c r="O176" s="114"/>
      <c r="P176" s="165" t="s">
        <v>294</v>
      </c>
      <c r="Q176" s="190">
        <v>2016</v>
      </c>
      <c r="R176" s="91" t="s">
        <v>68</v>
      </c>
      <c r="S176" s="106"/>
      <c r="T176" s="91">
        <f t="shared" si="32"/>
        <v>1</v>
      </c>
      <c r="U176" s="91">
        <v>1</v>
      </c>
    </row>
    <row r="177" spans="1:21">
      <c r="A177" s="308">
        <f t="shared" si="39"/>
        <v>14</v>
      </c>
      <c r="B177" s="91" t="s">
        <v>295</v>
      </c>
      <c r="C177" s="91" t="s">
        <v>261</v>
      </c>
      <c r="D177" s="130" t="s">
        <v>22</v>
      </c>
      <c r="E177" s="126">
        <v>42618</v>
      </c>
      <c r="F177" s="126">
        <v>42655</v>
      </c>
      <c r="G177" s="155">
        <f>I177-62</f>
        <v>42656</v>
      </c>
      <c r="H177" s="148">
        <f t="shared" si="40"/>
        <v>42705</v>
      </c>
      <c r="I177" s="152">
        <v>42718</v>
      </c>
      <c r="J177" s="149">
        <f t="shared" si="31"/>
        <v>42726</v>
      </c>
      <c r="K177" s="91" t="s">
        <v>65</v>
      </c>
      <c r="L177" s="111">
        <f t="shared" si="38"/>
        <v>42747</v>
      </c>
      <c r="M177" s="189">
        <f>EDATE(I177,10)</f>
        <v>43022</v>
      </c>
      <c r="N177" s="129" t="s">
        <v>116</v>
      </c>
      <c r="O177" s="114"/>
      <c r="P177" s="91" t="s">
        <v>227</v>
      </c>
      <c r="Q177" s="190"/>
      <c r="R177" s="91"/>
      <c r="S177" s="106"/>
      <c r="T177" s="91">
        <f t="shared" si="32"/>
        <v>1</v>
      </c>
      <c r="U177" s="91">
        <v>1</v>
      </c>
    </row>
    <row r="178" spans="1:21">
      <c r="A178" s="308">
        <f t="shared" si="39"/>
        <v>15</v>
      </c>
      <c r="B178" s="285" t="s">
        <v>296</v>
      </c>
      <c r="C178" s="285" t="s">
        <v>79</v>
      </c>
      <c r="D178" s="286" t="s">
        <v>27</v>
      </c>
      <c r="E178" s="287">
        <v>42536</v>
      </c>
      <c r="F178" s="287">
        <v>42622</v>
      </c>
      <c r="G178" s="298">
        <v>42625</v>
      </c>
      <c r="H178" s="294">
        <f t="shared" si="40"/>
        <v>42706</v>
      </c>
      <c r="I178" s="296">
        <v>42719</v>
      </c>
      <c r="J178" s="294">
        <f t="shared" si="31"/>
        <v>42727</v>
      </c>
      <c r="K178" s="285" t="s">
        <v>102</v>
      </c>
      <c r="L178" s="120">
        <f t="shared" si="38"/>
        <v>42748</v>
      </c>
      <c r="M178" s="191">
        <f>EDATE(I178,12)</f>
        <v>43084</v>
      </c>
      <c r="N178" s="151" t="s">
        <v>116</v>
      </c>
      <c r="O178" s="123" t="s">
        <v>212</v>
      </c>
      <c r="P178" s="285" t="s">
        <v>297</v>
      </c>
      <c r="Q178" s="309" t="s">
        <v>298</v>
      </c>
      <c r="R178" s="285" t="s">
        <v>68</v>
      </c>
      <c r="S178" s="290"/>
      <c r="T178" s="91">
        <f t="shared" si="32"/>
        <v>0</v>
      </c>
      <c r="U178" s="91">
        <v>1</v>
      </c>
    </row>
    <row r="179" spans="1:21">
      <c r="A179" s="308">
        <f t="shared" si="39"/>
        <v>16</v>
      </c>
      <c r="B179" s="285" t="s">
        <v>299</v>
      </c>
      <c r="C179" s="285" t="s">
        <v>528</v>
      </c>
      <c r="D179" s="286" t="s">
        <v>38</v>
      </c>
      <c r="E179" s="287">
        <v>42618</v>
      </c>
      <c r="F179" s="287">
        <v>42633</v>
      </c>
      <c r="G179" s="298">
        <f>I179-92</f>
        <v>42635</v>
      </c>
      <c r="H179" s="294">
        <f t="shared" si="40"/>
        <v>42714</v>
      </c>
      <c r="I179" s="296">
        <v>42727</v>
      </c>
      <c r="J179" s="294">
        <f t="shared" si="31"/>
        <v>42735</v>
      </c>
      <c r="K179" s="285" t="s">
        <v>102</v>
      </c>
      <c r="L179" s="120">
        <f t="shared" si="38"/>
        <v>42756</v>
      </c>
      <c r="M179" s="191">
        <f>EDATE(I179,12)</f>
        <v>43092</v>
      </c>
      <c r="N179" s="151" t="s">
        <v>116</v>
      </c>
      <c r="O179" s="123"/>
      <c r="P179" s="285"/>
      <c r="Q179" s="307"/>
      <c r="R179" s="285"/>
      <c r="S179" s="290"/>
      <c r="T179" s="91">
        <f t="shared" si="32"/>
        <v>1</v>
      </c>
      <c r="U179" s="91">
        <v>1</v>
      </c>
    </row>
    <row r="180" spans="1:21">
      <c r="A180" s="308">
        <f t="shared" si="39"/>
        <v>17</v>
      </c>
      <c r="B180" s="105" t="s">
        <v>300</v>
      </c>
      <c r="C180" s="105" t="s">
        <v>81</v>
      </c>
      <c r="D180" s="107" t="s">
        <v>21</v>
      </c>
      <c r="E180" s="126">
        <v>42639</v>
      </c>
      <c r="F180" s="126">
        <v>42667</v>
      </c>
      <c r="G180" s="108">
        <v>42670</v>
      </c>
      <c r="H180" s="148">
        <f t="shared" si="40"/>
        <v>42718</v>
      </c>
      <c r="I180" s="152">
        <v>42731</v>
      </c>
      <c r="J180" s="149">
        <f t="shared" si="31"/>
        <v>42739</v>
      </c>
      <c r="K180" s="91" t="s">
        <v>65</v>
      </c>
      <c r="L180" s="111">
        <f t="shared" si="38"/>
        <v>42760</v>
      </c>
      <c r="M180" s="189">
        <f>EDATE(I180,10)</f>
        <v>43035</v>
      </c>
      <c r="N180" s="129" t="s">
        <v>116</v>
      </c>
      <c r="O180" s="114"/>
      <c r="P180" s="177" t="s">
        <v>87</v>
      </c>
      <c r="Q180" s="194" t="s">
        <v>301</v>
      </c>
      <c r="R180" s="91" t="s">
        <v>275</v>
      </c>
      <c r="S180" s="106"/>
      <c r="T180" s="91">
        <f t="shared" si="32"/>
        <v>0</v>
      </c>
      <c r="U180" s="91">
        <v>1</v>
      </c>
    </row>
    <row r="181" spans="1:21">
      <c r="A181" s="283">
        <f t="shared" ref="A181:A197" si="41">ROW(1:1)</f>
        <v>1</v>
      </c>
      <c r="B181" s="91" t="s">
        <v>302</v>
      </c>
      <c r="C181" s="91" t="s">
        <v>79</v>
      </c>
      <c r="D181" s="130" t="s">
        <v>27</v>
      </c>
      <c r="E181" s="126">
        <v>42635</v>
      </c>
      <c r="F181" s="126">
        <v>42684</v>
      </c>
      <c r="G181" s="155">
        <v>42688</v>
      </c>
      <c r="H181" s="148">
        <f t="shared" si="40"/>
        <v>42748</v>
      </c>
      <c r="I181" s="152">
        <v>42761</v>
      </c>
      <c r="J181" s="149">
        <f t="shared" si="31"/>
        <v>42769</v>
      </c>
      <c r="K181" s="91" t="s">
        <v>65</v>
      </c>
      <c r="L181" s="111">
        <f t="shared" si="38"/>
        <v>42790</v>
      </c>
      <c r="M181" s="189">
        <f>EDATE(I181,10)</f>
        <v>43065</v>
      </c>
      <c r="N181" s="129" t="s">
        <v>116</v>
      </c>
      <c r="O181" s="114"/>
      <c r="P181" s="91"/>
      <c r="Q181" s="200"/>
      <c r="R181" s="91"/>
      <c r="S181" s="106"/>
      <c r="T181" s="91">
        <f t="shared" si="32"/>
        <v>1</v>
      </c>
      <c r="U181" s="91">
        <v>2</v>
      </c>
    </row>
    <row r="182" spans="1:21">
      <c r="A182" s="283">
        <f t="shared" si="41"/>
        <v>2</v>
      </c>
      <c r="B182" s="285" t="s">
        <v>303</v>
      </c>
      <c r="C182" s="285" t="s">
        <v>81</v>
      </c>
      <c r="D182" s="286" t="s">
        <v>23</v>
      </c>
      <c r="E182" s="287">
        <v>42627</v>
      </c>
      <c r="F182" s="287">
        <v>42667</v>
      </c>
      <c r="G182" s="298">
        <v>42670</v>
      </c>
      <c r="H182" s="288">
        <f t="shared" si="40"/>
        <v>42780</v>
      </c>
      <c r="I182" s="296">
        <v>42793</v>
      </c>
      <c r="J182" s="294">
        <f t="shared" si="31"/>
        <v>42801</v>
      </c>
      <c r="K182" s="285" t="s">
        <v>102</v>
      </c>
      <c r="L182" s="120">
        <f t="shared" si="38"/>
        <v>42822</v>
      </c>
      <c r="M182" s="191">
        <f>EDATE(I182,12)</f>
        <v>43158</v>
      </c>
      <c r="N182" s="121" t="s">
        <v>116</v>
      </c>
      <c r="O182" s="123"/>
      <c r="P182" s="285"/>
      <c r="Q182" s="287"/>
      <c r="R182" s="285"/>
      <c r="S182" s="290"/>
      <c r="T182" s="91">
        <f t="shared" si="32"/>
        <v>1</v>
      </c>
      <c r="U182" s="91">
        <v>2</v>
      </c>
    </row>
    <row r="183" spans="1:21">
      <c r="A183" s="283">
        <f t="shared" si="41"/>
        <v>3</v>
      </c>
      <c r="B183" s="91" t="s">
        <v>304</v>
      </c>
      <c r="C183" s="91" t="s">
        <v>94</v>
      </c>
      <c r="D183" s="130" t="s">
        <v>25</v>
      </c>
      <c r="E183" s="126">
        <v>42713</v>
      </c>
      <c r="F183" s="126">
        <v>42727</v>
      </c>
      <c r="G183" s="155">
        <v>42730</v>
      </c>
      <c r="H183" s="148">
        <f t="shared" si="40"/>
        <v>42782</v>
      </c>
      <c r="I183" s="152">
        <v>42795</v>
      </c>
      <c r="J183" s="149">
        <f t="shared" si="31"/>
        <v>42803</v>
      </c>
      <c r="K183" s="91" t="s">
        <v>65</v>
      </c>
      <c r="L183" s="111">
        <f t="shared" si="38"/>
        <v>42824</v>
      </c>
      <c r="M183" s="189">
        <f t="shared" ref="M183:M201" si="42">EDATE(I183,10)</f>
        <v>43101</v>
      </c>
      <c r="N183" s="112" t="s">
        <v>116</v>
      </c>
      <c r="O183" s="114"/>
      <c r="P183" s="91"/>
      <c r="Q183" s="91"/>
      <c r="R183" s="91"/>
      <c r="S183" s="106"/>
      <c r="T183" s="91">
        <f t="shared" si="32"/>
        <v>1</v>
      </c>
      <c r="U183" s="91">
        <v>2</v>
      </c>
    </row>
    <row r="184" spans="1:21">
      <c r="A184" s="283">
        <f t="shared" si="41"/>
        <v>4</v>
      </c>
      <c r="B184" s="91" t="s">
        <v>305</v>
      </c>
      <c r="C184" s="91" t="s">
        <v>79</v>
      </c>
      <c r="D184" s="130" t="s">
        <v>27</v>
      </c>
      <c r="E184" s="194">
        <v>42656</v>
      </c>
      <c r="F184" s="194">
        <v>42746</v>
      </c>
      <c r="G184" s="201" t="s">
        <v>306</v>
      </c>
      <c r="H184" s="148">
        <f t="shared" si="40"/>
        <v>42797</v>
      </c>
      <c r="I184" s="152">
        <v>42810</v>
      </c>
      <c r="J184" s="149">
        <f t="shared" si="31"/>
        <v>42818</v>
      </c>
      <c r="K184" s="91" t="s">
        <v>65</v>
      </c>
      <c r="L184" s="111">
        <f t="shared" si="38"/>
        <v>42839</v>
      </c>
      <c r="M184" s="189">
        <f t="shared" si="42"/>
        <v>43116</v>
      </c>
      <c r="N184" s="112" t="s">
        <v>116</v>
      </c>
      <c r="O184" s="114"/>
      <c r="P184" s="165" t="s">
        <v>87</v>
      </c>
      <c r="Q184" s="91">
        <v>2017</v>
      </c>
      <c r="R184" s="91" t="s">
        <v>275</v>
      </c>
      <c r="S184" s="106"/>
      <c r="T184" s="91">
        <f t="shared" si="32"/>
        <v>1</v>
      </c>
      <c r="U184" s="91">
        <v>2</v>
      </c>
    </row>
    <row r="185" spans="1:21">
      <c r="A185" s="283">
        <f t="shared" si="41"/>
        <v>5</v>
      </c>
      <c r="B185" s="91" t="s">
        <v>307</v>
      </c>
      <c r="C185" s="105" t="s">
        <v>81</v>
      </c>
      <c r="D185" s="107" t="s">
        <v>23</v>
      </c>
      <c r="E185" s="126">
        <v>42626</v>
      </c>
      <c r="F185" s="126">
        <v>42688</v>
      </c>
      <c r="G185" s="155">
        <v>42690</v>
      </c>
      <c r="H185" s="148">
        <f t="shared" si="40"/>
        <v>42808</v>
      </c>
      <c r="I185" s="152">
        <v>42821</v>
      </c>
      <c r="J185" s="149">
        <f t="shared" si="31"/>
        <v>42829</v>
      </c>
      <c r="K185" s="91" t="s">
        <v>65</v>
      </c>
      <c r="L185" s="111">
        <f t="shared" si="38"/>
        <v>42850</v>
      </c>
      <c r="M185" s="189">
        <f t="shared" si="42"/>
        <v>43127</v>
      </c>
      <c r="N185" s="112" t="s">
        <v>116</v>
      </c>
      <c r="O185" s="114" t="s">
        <v>212</v>
      </c>
      <c r="P185" s="91"/>
      <c r="Q185" s="91"/>
      <c r="R185" s="91"/>
      <c r="S185" s="106"/>
      <c r="T185" s="91">
        <f t="shared" si="32"/>
        <v>1</v>
      </c>
      <c r="U185" s="91">
        <v>2</v>
      </c>
    </row>
    <row r="186" spans="1:21">
      <c r="A186" s="283">
        <f t="shared" si="41"/>
        <v>6</v>
      </c>
      <c r="B186" s="91" t="s">
        <v>308</v>
      </c>
      <c r="C186" s="91" t="s">
        <v>81</v>
      </c>
      <c r="D186" s="130" t="s">
        <v>21</v>
      </c>
      <c r="E186" s="126">
        <v>42633</v>
      </c>
      <c r="F186" s="126">
        <v>42688</v>
      </c>
      <c r="G186" s="155">
        <v>42691</v>
      </c>
      <c r="H186" s="148">
        <f t="shared" si="40"/>
        <v>42808</v>
      </c>
      <c r="I186" s="152">
        <v>42821</v>
      </c>
      <c r="J186" s="149">
        <f t="shared" si="31"/>
        <v>42829</v>
      </c>
      <c r="K186" s="91" t="s">
        <v>65</v>
      </c>
      <c r="L186" s="111">
        <f t="shared" si="38"/>
        <v>42850</v>
      </c>
      <c r="M186" s="189">
        <f t="shared" si="42"/>
        <v>43127</v>
      </c>
      <c r="N186" s="112" t="s">
        <v>116</v>
      </c>
      <c r="O186" s="114"/>
      <c r="P186" s="91"/>
      <c r="Q186" s="91"/>
      <c r="R186" s="91"/>
      <c r="S186" s="106"/>
      <c r="T186" s="91">
        <f t="shared" si="32"/>
        <v>1</v>
      </c>
      <c r="U186" s="91">
        <v>2</v>
      </c>
    </row>
    <row r="187" spans="1:21">
      <c r="A187" s="283">
        <f t="shared" si="41"/>
        <v>7</v>
      </c>
      <c r="B187" s="91" t="s">
        <v>309</v>
      </c>
      <c r="C187" s="105" t="s">
        <v>528</v>
      </c>
      <c r="D187" s="107" t="s">
        <v>38</v>
      </c>
      <c r="E187" s="126">
        <v>42755</v>
      </c>
      <c r="F187" s="126">
        <v>42783</v>
      </c>
      <c r="G187" s="155">
        <v>42786</v>
      </c>
      <c r="H187" s="148">
        <f t="shared" si="40"/>
        <v>42838</v>
      </c>
      <c r="I187" s="152">
        <v>42851</v>
      </c>
      <c r="J187" s="149">
        <f t="shared" si="31"/>
        <v>42859</v>
      </c>
      <c r="K187" s="91" t="s">
        <v>65</v>
      </c>
      <c r="L187" s="202">
        <f t="shared" si="38"/>
        <v>42880</v>
      </c>
      <c r="M187" s="189">
        <f t="shared" si="42"/>
        <v>43157</v>
      </c>
      <c r="N187" s="112" t="s">
        <v>116</v>
      </c>
      <c r="O187" s="114"/>
      <c r="P187" s="91"/>
      <c r="Q187" s="91"/>
      <c r="R187" s="91"/>
      <c r="S187" s="106"/>
      <c r="T187" s="91">
        <f t="shared" si="32"/>
        <v>1</v>
      </c>
      <c r="U187" s="91">
        <v>2</v>
      </c>
    </row>
    <row r="188" spans="1:21">
      <c r="A188" s="283">
        <f t="shared" si="41"/>
        <v>8</v>
      </c>
      <c r="B188" s="91" t="s">
        <v>310</v>
      </c>
      <c r="C188" s="105" t="s">
        <v>528</v>
      </c>
      <c r="D188" s="107" t="s">
        <v>38</v>
      </c>
      <c r="E188" s="126">
        <v>42761</v>
      </c>
      <c r="F188" s="126">
        <v>42783</v>
      </c>
      <c r="G188" s="155">
        <v>42786</v>
      </c>
      <c r="H188" s="148">
        <f t="shared" si="40"/>
        <v>42838</v>
      </c>
      <c r="I188" s="152">
        <v>42851</v>
      </c>
      <c r="J188" s="149">
        <f t="shared" si="31"/>
        <v>42859</v>
      </c>
      <c r="K188" s="206" t="s">
        <v>65</v>
      </c>
      <c r="L188" s="202">
        <f t="shared" ref="L188:L219" si="43">I188+29</f>
        <v>42880</v>
      </c>
      <c r="M188" s="189">
        <f t="shared" si="42"/>
        <v>43157</v>
      </c>
      <c r="N188" s="112" t="s">
        <v>116</v>
      </c>
      <c r="O188" s="114"/>
      <c r="P188" s="91"/>
      <c r="Q188" s="91"/>
      <c r="R188" s="91"/>
      <c r="S188" s="106"/>
      <c r="T188" s="91">
        <f t="shared" si="32"/>
        <v>1</v>
      </c>
      <c r="U188" s="91">
        <v>2</v>
      </c>
    </row>
    <row r="189" spans="1:21">
      <c r="A189" s="283">
        <f t="shared" si="41"/>
        <v>9</v>
      </c>
      <c r="B189" s="91" t="s">
        <v>311</v>
      </c>
      <c r="C189" s="105" t="s">
        <v>122</v>
      </c>
      <c r="D189" s="107" t="s">
        <v>38</v>
      </c>
      <c r="E189" s="126">
        <v>42786</v>
      </c>
      <c r="F189" s="113">
        <v>42800</v>
      </c>
      <c r="G189" s="155">
        <v>42801</v>
      </c>
      <c r="H189" s="111">
        <f t="shared" si="40"/>
        <v>42852</v>
      </c>
      <c r="I189" s="203">
        <v>42865</v>
      </c>
      <c r="J189" s="155">
        <f t="shared" si="31"/>
        <v>42873</v>
      </c>
      <c r="K189" s="91" t="s">
        <v>65</v>
      </c>
      <c r="L189" s="113">
        <f t="shared" si="43"/>
        <v>42894</v>
      </c>
      <c r="M189" s="189">
        <f t="shared" si="42"/>
        <v>43169</v>
      </c>
      <c r="N189" s="129" t="s">
        <v>116</v>
      </c>
      <c r="O189" s="204"/>
      <c r="P189" s="301" t="s">
        <v>95</v>
      </c>
      <c r="Q189" s="144">
        <v>41517</v>
      </c>
      <c r="R189" s="95" t="s">
        <v>68</v>
      </c>
      <c r="S189" s="310"/>
      <c r="T189" s="91">
        <f t="shared" si="32"/>
        <v>1</v>
      </c>
      <c r="U189" s="91">
        <v>2</v>
      </c>
    </row>
    <row r="190" spans="1:21">
      <c r="A190" s="283">
        <f t="shared" si="41"/>
        <v>10</v>
      </c>
      <c r="B190" s="91" t="s">
        <v>312</v>
      </c>
      <c r="C190" s="105" t="s">
        <v>122</v>
      </c>
      <c r="D190" s="107" t="s">
        <v>30</v>
      </c>
      <c r="E190" s="126">
        <v>42786</v>
      </c>
      <c r="F190" s="113">
        <v>42800</v>
      </c>
      <c r="G190" s="155">
        <v>42801</v>
      </c>
      <c r="H190" s="111">
        <f t="shared" si="40"/>
        <v>42852</v>
      </c>
      <c r="I190" s="203">
        <v>42865</v>
      </c>
      <c r="J190" s="155">
        <f t="shared" si="31"/>
        <v>42873</v>
      </c>
      <c r="K190" s="91" t="s">
        <v>65</v>
      </c>
      <c r="L190" s="113">
        <f t="shared" si="43"/>
        <v>42894</v>
      </c>
      <c r="M190" s="189">
        <f t="shared" si="42"/>
        <v>43169</v>
      </c>
      <c r="N190" s="129" t="s">
        <v>116</v>
      </c>
      <c r="O190" s="204"/>
      <c r="P190" s="206"/>
      <c r="Q190" s="206"/>
      <c r="R190" s="206"/>
      <c r="S190" s="236"/>
      <c r="T190" s="91">
        <f t="shared" si="32"/>
        <v>1</v>
      </c>
      <c r="U190" s="91">
        <v>2</v>
      </c>
    </row>
    <row r="191" spans="1:21">
      <c r="A191" s="283">
        <f t="shared" si="41"/>
        <v>11</v>
      </c>
      <c r="B191" s="91" t="s">
        <v>313</v>
      </c>
      <c r="C191" s="91" t="s">
        <v>261</v>
      </c>
      <c r="D191" s="130" t="s">
        <v>26</v>
      </c>
      <c r="E191" s="126">
        <v>42759</v>
      </c>
      <c r="F191" s="126">
        <v>42809</v>
      </c>
      <c r="G191" s="155">
        <v>42810</v>
      </c>
      <c r="H191" s="148">
        <f t="shared" si="40"/>
        <v>42859</v>
      </c>
      <c r="I191" s="152">
        <v>42872</v>
      </c>
      <c r="J191" s="109">
        <f t="shared" si="31"/>
        <v>42880</v>
      </c>
      <c r="K191" s="95" t="s">
        <v>65</v>
      </c>
      <c r="L191" s="111">
        <f t="shared" si="43"/>
        <v>42901</v>
      </c>
      <c r="M191" s="189">
        <f t="shared" si="42"/>
        <v>43176</v>
      </c>
      <c r="N191" s="129" t="s">
        <v>116</v>
      </c>
      <c r="O191" s="114"/>
      <c r="P191" s="91"/>
      <c r="Q191" s="91"/>
      <c r="R191" s="91"/>
      <c r="S191" s="106"/>
      <c r="T191" s="91">
        <f t="shared" si="32"/>
        <v>1</v>
      </c>
      <c r="U191" s="91">
        <v>2</v>
      </c>
    </row>
    <row r="192" spans="1:21">
      <c r="A192" s="283">
        <f t="shared" si="41"/>
        <v>12</v>
      </c>
      <c r="B192" s="91" t="s">
        <v>314</v>
      </c>
      <c r="C192" s="91" t="s">
        <v>261</v>
      </c>
      <c r="D192" s="130" t="s">
        <v>22</v>
      </c>
      <c r="E192" s="126">
        <v>42759</v>
      </c>
      <c r="F192" s="126">
        <v>42809</v>
      </c>
      <c r="G192" s="155">
        <v>42810</v>
      </c>
      <c r="H192" s="148">
        <f t="shared" si="40"/>
        <v>42859</v>
      </c>
      <c r="I192" s="152">
        <v>42872</v>
      </c>
      <c r="J192" s="149">
        <f t="shared" si="31"/>
        <v>42880</v>
      </c>
      <c r="K192" s="91" t="s">
        <v>65</v>
      </c>
      <c r="L192" s="111">
        <f t="shared" si="43"/>
        <v>42901</v>
      </c>
      <c r="M192" s="189">
        <f t="shared" si="42"/>
        <v>43176</v>
      </c>
      <c r="N192" s="129" t="s">
        <v>116</v>
      </c>
      <c r="O192" s="114"/>
      <c r="P192" s="91"/>
      <c r="Q192" s="91"/>
      <c r="R192" s="91"/>
      <c r="S192" s="106"/>
      <c r="T192" s="91">
        <f t="shared" si="32"/>
        <v>1</v>
      </c>
      <c r="U192" s="91">
        <v>2</v>
      </c>
    </row>
    <row r="193" spans="1:21">
      <c r="A193" s="283">
        <f t="shared" si="41"/>
        <v>13</v>
      </c>
      <c r="B193" s="91" t="s">
        <v>315</v>
      </c>
      <c r="C193" s="91" t="s">
        <v>94</v>
      </c>
      <c r="D193" s="130" t="s">
        <v>25</v>
      </c>
      <c r="E193" s="126">
        <v>42713</v>
      </c>
      <c r="F193" s="126">
        <v>42776</v>
      </c>
      <c r="G193" s="155">
        <v>42779</v>
      </c>
      <c r="H193" s="148">
        <f t="shared" si="40"/>
        <v>42866</v>
      </c>
      <c r="I193" s="110">
        <v>42879</v>
      </c>
      <c r="J193" s="149">
        <f t="shared" ref="J193:J256" si="44">I193+8</f>
        <v>42887</v>
      </c>
      <c r="K193" s="91" t="s">
        <v>65</v>
      </c>
      <c r="L193" s="111">
        <f t="shared" si="43"/>
        <v>42908</v>
      </c>
      <c r="M193" s="189">
        <f t="shared" si="42"/>
        <v>43183</v>
      </c>
      <c r="N193" s="129" t="s">
        <v>116</v>
      </c>
      <c r="O193" s="114"/>
      <c r="P193" s="177" t="s">
        <v>87</v>
      </c>
      <c r="Q193" s="126">
        <v>40416</v>
      </c>
      <c r="R193" s="91" t="s">
        <v>68</v>
      </c>
      <c r="S193" s="106"/>
      <c r="T193" s="91">
        <f t="shared" si="32"/>
        <v>1</v>
      </c>
      <c r="U193" s="91">
        <v>2</v>
      </c>
    </row>
    <row r="194" spans="1:21">
      <c r="A194" s="283">
        <f t="shared" si="41"/>
        <v>14</v>
      </c>
      <c r="B194" s="91" t="s">
        <v>316</v>
      </c>
      <c r="C194" s="91" t="s">
        <v>261</v>
      </c>
      <c r="D194" s="130" t="s">
        <v>26</v>
      </c>
      <c r="E194" s="126">
        <v>42797</v>
      </c>
      <c r="F194" s="126">
        <v>42830</v>
      </c>
      <c r="G194" s="155">
        <f>I194-62</f>
        <v>42831</v>
      </c>
      <c r="H194" s="148">
        <f t="shared" si="40"/>
        <v>42880</v>
      </c>
      <c r="I194" s="152">
        <v>42893</v>
      </c>
      <c r="J194" s="149">
        <f t="shared" si="44"/>
        <v>42901</v>
      </c>
      <c r="K194" s="91" t="s">
        <v>65</v>
      </c>
      <c r="L194" s="111">
        <f t="shared" si="43"/>
        <v>42922</v>
      </c>
      <c r="M194" s="189">
        <f t="shared" si="42"/>
        <v>43197</v>
      </c>
      <c r="N194" s="129" t="s">
        <v>116</v>
      </c>
      <c r="O194" s="114"/>
      <c r="P194" s="91"/>
      <c r="Q194" s="91"/>
      <c r="R194" s="91"/>
      <c r="S194" s="106"/>
      <c r="T194" s="91">
        <f t="shared" ref="T194:T257" si="45">IF(I194&gt;Q194,1,0)</f>
        <v>1</v>
      </c>
      <c r="U194" s="91">
        <v>2</v>
      </c>
    </row>
    <row r="195" spans="1:21">
      <c r="A195" s="283">
        <f t="shared" si="41"/>
        <v>15</v>
      </c>
      <c r="B195" s="91" t="s">
        <v>317</v>
      </c>
      <c r="C195" s="91" t="s">
        <v>94</v>
      </c>
      <c r="D195" s="130" t="s">
        <v>25</v>
      </c>
      <c r="E195" s="126">
        <v>42779</v>
      </c>
      <c r="F195" s="126">
        <v>42809</v>
      </c>
      <c r="G195" s="155">
        <v>42810</v>
      </c>
      <c r="H195" s="148">
        <f t="shared" si="40"/>
        <v>42887</v>
      </c>
      <c r="I195" s="152">
        <v>42900</v>
      </c>
      <c r="J195" s="149">
        <f t="shared" si="44"/>
        <v>42908</v>
      </c>
      <c r="K195" s="91" t="s">
        <v>65</v>
      </c>
      <c r="L195" s="111">
        <f t="shared" si="43"/>
        <v>42929</v>
      </c>
      <c r="M195" s="189">
        <f t="shared" si="42"/>
        <v>43204</v>
      </c>
      <c r="N195" s="129" t="s">
        <v>116</v>
      </c>
      <c r="O195" s="114"/>
      <c r="P195" s="165" t="s">
        <v>95</v>
      </c>
      <c r="Q195" s="126">
        <v>42979</v>
      </c>
      <c r="R195" s="91" t="s">
        <v>68</v>
      </c>
      <c r="S195" s="106"/>
      <c r="T195" s="91">
        <f t="shared" si="45"/>
        <v>0</v>
      </c>
      <c r="U195" s="91">
        <v>2</v>
      </c>
    </row>
    <row r="196" spans="1:21">
      <c r="A196" s="283">
        <f t="shared" si="41"/>
        <v>16</v>
      </c>
      <c r="B196" s="91" t="s">
        <v>318</v>
      </c>
      <c r="C196" s="91" t="s">
        <v>94</v>
      </c>
      <c r="D196" s="130" t="s">
        <v>25</v>
      </c>
      <c r="E196" s="126">
        <v>42783</v>
      </c>
      <c r="F196" s="126">
        <v>42809</v>
      </c>
      <c r="G196" s="155">
        <v>42810</v>
      </c>
      <c r="H196" s="148">
        <f t="shared" si="40"/>
        <v>42887</v>
      </c>
      <c r="I196" s="152">
        <v>42900</v>
      </c>
      <c r="J196" s="149">
        <f t="shared" si="44"/>
        <v>42908</v>
      </c>
      <c r="K196" s="91" t="s">
        <v>65</v>
      </c>
      <c r="L196" s="111">
        <f t="shared" si="43"/>
        <v>42929</v>
      </c>
      <c r="M196" s="189">
        <f t="shared" si="42"/>
        <v>43204</v>
      </c>
      <c r="N196" s="129" t="s">
        <v>116</v>
      </c>
      <c r="O196" s="114"/>
      <c r="P196" s="177" t="s">
        <v>87</v>
      </c>
      <c r="Q196" s="126">
        <v>42901</v>
      </c>
      <c r="R196" s="91" t="s">
        <v>275</v>
      </c>
      <c r="S196" s="106"/>
      <c r="T196" s="91">
        <f t="shared" si="45"/>
        <v>0</v>
      </c>
      <c r="U196" s="91">
        <v>2</v>
      </c>
    </row>
    <row r="197" spans="1:21">
      <c r="A197" s="283">
        <f t="shared" si="41"/>
        <v>17</v>
      </c>
      <c r="B197" s="91" t="s">
        <v>319</v>
      </c>
      <c r="C197" s="105" t="s">
        <v>81</v>
      </c>
      <c r="D197" s="107" t="s">
        <v>21</v>
      </c>
      <c r="E197" s="126">
        <v>42780</v>
      </c>
      <c r="F197" s="126">
        <v>42821</v>
      </c>
      <c r="G197" s="155">
        <v>42822</v>
      </c>
      <c r="H197" s="148">
        <f t="shared" si="40"/>
        <v>42892</v>
      </c>
      <c r="I197" s="152">
        <v>42905</v>
      </c>
      <c r="J197" s="149">
        <f t="shared" si="44"/>
        <v>42913</v>
      </c>
      <c r="K197" s="91" t="s">
        <v>65</v>
      </c>
      <c r="L197" s="111">
        <f t="shared" si="43"/>
        <v>42934</v>
      </c>
      <c r="M197" s="189">
        <f t="shared" si="42"/>
        <v>43209</v>
      </c>
      <c r="N197" s="129" t="s">
        <v>116</v>
      </c>
      <c r="O197" s="114"/>
      <c r="P197" s="177" t="s">
        <v>67</v>
      </c>
      <c r="Q197" s="126">
        <v>42906</v>
      </c>
      <c r="R197" s="91" t="s">
        <v>275</v>
      </c>
      <c r="S197" s="106"/>
      <c r="T197" s="91">
        <f t="shared" si="45"/>
        <v>0</v>
      </c>
      <c r="U197" s="91">
        <v>2</v>
      </c>
    </row>
    <row r="198" spans="1:21">
      <c r="A198" s="308">
        <f t="shared" ref="A198:A210" si="46">ROW(1:1)</f>
        <v>1</v>
      </c>
      <c r="B198" s="91" t="s">
        <v>320</v>
      </c>
      <c r="C198" s="91" t="s">
        <v>94</v>
      </c>
      <c r="D198" s="130" t="s">
        <v>25</v>
      </c>
      <c r="E198" s="126">
        <v>42884</v>
      </c>
      <c r="F198" s="126">
        <v>42900</v>
      </c>
      <c r="G198" s="155">
        <v>42905</v>
      </c>
      <c r="H198" s="148">
        <f t="shared" si="40"/>
        <v>42992</v>
      </c>
      <c r="I198" s="152">
        <v>43005</v>
      </c>
      <c r="J198" s="149">
        <f t="shared" si="44"/>
        <v>43013</v>
      </c>
      <c r="K198" s="91" t="s">
        <v>65</v>
      </c>
      <c r="L198" s="111">
        <f t="shared" si="43"/>
        <v>43034</v>
      </c>
      <c r="M198" s="189">
        <f t="shared" si="42"/>
        <v>43308</v>
      </c>
      <c r="N198" s="129" t="s">
        <v>116</v>
      </c>
      <c r="O198" s="114"/>
      <c r="P198" s="165" t="s">
        <v>95</v>
      </c>
      <c r="Q198" s="126">
        <v>40511</v>
      </c>
      <c r="R198" s="91" t="s">
        <v>68</v>
      </c>
      <c r="S198" s="106"/>
      <c r="T198" s="91">
        <f t="shared" si="45"/>
        <v>1</v>
      </c>
      <c r="U198" s="91">
        <v>1</v>
      </c>
    </row>
    <row r="199" spans="1:21">
      <c r="A199" s="308">
        <f t="shared" si="46"/>
        <v>2</v>
      </c>
      <c r="B199" s="91" t="s">
        <v>321</v>
      </c>
      <c r="C199" s="105" t="s">
        <v>122</v>
      </c>
      <c r="D199" s="107" t="s">
        <v>30</v>
      </c>
      <c r="E199" s="126">
        <v>42892</v>
      </c>
      <c r="F199" s="126">
        <v>42914</v>
      </c>
      <c r="G199" s="155">
        <v>42915</v>
      </c>
      <c r="H199" s="148">
        <f t="shared" si="40"/>
        <v>42992</v>
      </c>
      <c r="I199" s="152">
        <v>43005</v>
      </c>
      <c r="J199" s="149">
        <f t="shared" si="44"/>
        <v>43013</v>
      </c>
      <c r="K199" s="91" t="s">
        <v>65</v>
      </c>
      <c r="L199" s="111">
        <f t="shared" si="43"/>
        <v>43034</v>
      </c>
      <c r="M199" s="189">
        <f t="shared" si="42"/>
        <v>43308</v>
      </c>
      <c r="N199" s="129" t="s">
        <v>116</v>
      </c>
      <c r="O199" s="114"/>
      <c r="P199" s="91"/>
      <c r="Q199" s="91"/>
      <c r="R199" s="91"/>
      <c r="S199" s="106"/>
      <c r="T199" s="91">
        <f t="shared" si="45"/>
        <v>1</v>
      </c>
      <c r="U199" s="91">
        <v>1</v>
      </c>
    </row>
    <row r="200" spans="1:21">
      <c r="A200" s="308">
        <f t="shared" si="46"/>
        <v>3</v>
      </c>
      <c r="B200" s="91" t="s">
        <v>322</v>
      </c>
      <c r="C200" s="105" t="s">
        <v>122</v>
      </c>
      <c r="D200" s="107" t="s">
        <v>38</v>
      </c>
      <c r="E200" s="126">
        <v>42892</v>
      </c>
      <c r="F200" s="126">
        <v>42914</v>
      </c>
      <c r="G200" s="155">
        <v>42915</v>
      </c>
      <c r="H200" s="148">
        <f t="shared" si="40"/>
        <v>42992</v>
      </c>
      <c r="I200" s="152">
        <v>43005</v>
      </c>
      <c r="J200" s="149">
        <f t="shared" si="44"/>
        <v>43013</v>
      </c>
      <c r="K200" s="91" t="s">
        <v>65</v>
      </c>
      <c r="L200" s="111">
        <f t="shared" si="43"/>
        <v>43034</v>
      </c>
      <c r="M200" s="189">
        <f t="shared" si="42"/>
        <v>43308</v>
      </c>
      <c r="N200" s="129" t="s">
        <v>116</v>
      </c>
      <c r="O200" s="114"/>
      <c r="P200" s="177" t="s">
        <v>95</v>
      </c>
      <c r="Q200" s="126">
        <v>41913</v>
      </c>
      <c r="R200" s="91" t="s">
        <v>68</v>
      </c>
      <c r="S200" s="106"/>
      <c r="T200" s="91">
        <f t="shared" si="45"/>
        <v>1</v>
      </c>
      <c r="U200" s="91">
        <v>1</v>
      </c>
    </row>
    <row r="201" spans="1:21">
      <c r="A201" s="308">
        <f t="shared" si="46"/>
        <v>4</v>
      </c>
      <c r="B201" s="91" t="s">
        <v>328</v>
      </c>
      <c r="C201" s="91" t="s">
        <v>79</v>
      </c>
      <c r="D201" s="130" t="s">
        <v>124</v>
      </c>
      <c r="E201" s="126">
        <v>42807</v>
      </c>
      <c r="F201" s="108">
        <v>42873</v>
      </c>
      <c r="G201" s="155">
        <v>43242</v>
      </c>
      <c r="H201" s="148">
        <f t="shared" si="40"/>
        <v>42993</v>
      </c>
      <c r="I201" s="152">
        <v>43006</v>
      </c>
      <c r="J201" s="149">
        <f t="shared" si="44"/>
        <v>43014</v>
      </c>
      <c r="K201" s="91" t="s">
        <v>65</v>
      </c>
      <c r="L201" s="111">
        <f t="shared" si="43"/>
        <v>43035</v>
      </c>
      <c r="M201" s="189">
        <f t="shared" si="42"/>
        <v>43309</v>
      </c>
      <c r="N201" s="129" t="s">
        <v>116</v>
      </c>
      <c r="O201" s="114"/>
      <c r="P201" s="91"/>
      <c r="Q201" s="91"/>
      <c r="R201" s="91"/>
      <c r="S201" s="106"/>
      <c r="T201" s="91">
        <f t="shared" si="45"/>
        <v>1</v>
      </c>
      <c r="U201" s="91">
        <v>1</v>
      </c>
    </row>
    <row r="202" spans="1:21">
      <c r="A202" s="308">
        <f t="shared" si="46"/>
        <v>5</v>
      </c>
      <c r="B202" s="285" t="s">
        <v>329</v>
      </c>
      <c r="C202" s="285" t="s">
        <v>79</v>
      </c>
      <c r="D202" s="286" t="s">
        <v>27</v>
      </c>
      <c r="E202" s="287">
        <v>42816</v>
      </c>
      <c r="F202" s="287">
        <v>42873</v>
      </c>
      <c r="G202" s="298">
        <v>43242</v>
      </c>
      <c r="H202" s="294">
        <f t="shared" si="40"/>
        <v>42993</v>
      </c>
      <c r="I202" s="296">
        <v>43006</v>
      </c>
      <c r="J202" s="294">
        <f t="shared" si="44"/>
        <v>43014</v>
      </c>
      <c r="K202" s="285" t="s">
        <v>102</v>
      </c>
      <c r="L202" s="120">
        <f t="shared" si="43"/>
        <v>43035</v>
      </c>
      <c r="M202" s="191">
        <f>EDATE(I202,12)</f>
        <v>43371</v>
      </c>
      <c r="N202" s="151" t="s">
        <v>116</v>
      </c>
      <c r="O202" s="123"/>
      <c r="P202" s="285"/>
      <c r="Q202" s="287"/>
      <c r="R202" s="285"/>
      <c r="S202" s="290"/>
      <c r="T202" s="91">
        <f t="shared" si="45"/>
        <v>1</v>
      </c>
      <c r="U202" s="91">
        <v>1</v>
      </c>
    </row>
    <row r="203" spans="1:21">
      <c r="A203" s="308">
        <f t="shared" si="46"/>
        <v>6</v>
      </c>
      <c r="B203" s="91" t="s">
        <v>323</v>
      </c>
      <c r="C203" s="91" t="s">
        <v>107</v>
      </c>
      <c r="D203" s="130" t="s">
        <v>112</v>
      </c>
      <c r="E203" s="126">
        <v>42817</v>
      </c>
      <c r="F203" s="108">
        <v>42872</v>
      </c>
      <c r="G203" s="155">
        <v>42892</v>
      </c>
      <c r="H203" s="148">
        <f t="shared" si="40"/>
        <v>42993</v>
      </c>
      <c r="I203" s="152">
        <v>43006</v>
      </c>
      <c r="J203" s="149">
        <f t="shared" si="44"/>
        <v>43014</v>
      </c>
      <c r="K203" s="91" t="s">
        <v>65</v>
      </c>
      <c r="L203" s="111">
        <f t="shared" si="43"/>
        <v>43035</v>
      </c>
      <c r="M203" s="189">
        <f>EDATE(I203,10)</f>
        <v>43309</v>
      </c>
      <c r="N203" s="129" t="s">
        <v>116</v>
      </c>
      <c r="O203" s="114" t="s">
        <v>212</v>
      </c>
      <c r="P203" s="91" t="s">
        <v>325</v>
      </c>
      <c r="Q203" s="91"/>
      <c r="R203" s="91"/>
      <c r="S203" s="106"/>
      <c r="T203" s="91">
        <f t="shared" si="45"/>
        <v>1</v>
      </c>
      <c r="U203" s="91">
        <v>1</v>
      </c>
    </row>
    <row r="204" spans="1:21">
      <c r="A204" s="308">
        <f t="shared" si="46"/>
        <v>7</v>
      </c>
      <c r="B204" s="91" t="s">
        <v>326</v>
      </c>
      <c r="C204" s="91" t="s">
        <v>107</v>
      </c>
      <c r="D204" s="130" t="s">
        <v>110</v>
      </c>
      <c r="E204" s="126">
        <v>42817</v>
      </c>
      <c r="F204" s="108">
        <v>42872</v>
      </c>
      <c r="G204" s="155">
        <v>42892</v>
      </c>
      <c r="H204" s="148">
        <f t="shared" si="40"/>
        <v>42993</v>
      </c>
      <c r="I204" s="152">
        <v>43006</v>
      </c>
      <c r="J204" s="149">
        <f t="shared" si="44"/>
        <v>43014</v>
      </c>
      <c r="K204" s="91" t="s">
        <v>65</v>
      </c>
      <c r="L204" s="111">
        <f t="shared" si="43"/>
        <v>43035</v>
      </c>
      <c r="M204" s="189">
        <f>EDATE(I204,10)</f>
        <v>43309</v>
      </c>
      <c r="N204" s="129" t="s">
        <v>116</v>
      </c>
      <c r="O204" s="114" t="s">
        <v>212</v>
      </c>
      <c r="P204" s="165" t="s">
        <v>67</v>
      </c>
      <c r="Q204" s="126">
        <v>42310</v>
      </c>
      <c r="R204" s="91" t="s">
        <v>68</v>
      </c>
      <c r="S204" s="106"/>
      <c r="T204" s="91">
        <f t="shared" si="45"/>
        <v>1</v>
      </c>
      <c r="U204" s="91">
        <v>1</v>
      </c>
    </row>
    <row r="205" spans="1:21">
      <c r="A205" s="308">
        <f t="shared" si="46"/>
        <v>8</v>
      </c>
      <c r="B205" s="133" t="s">
        <v>330</v>
      </c>
      <c r="C205" s="133" t="s">
        <v>528</v>
      </c>
      <c r="D205" s="134" t="s">
        <v>38</v>
      </c>
      <c r="E205" s="135">
        <v>42878</v>
      </c>
      <c r="F205" s="135">
        <v>42907</v>
      </c>
      <c r="G205" s="157">
        <v>42939</v>
      </c>
      <c r="H205" s="158">
        <f t="shared" si="40"/>
        <v>42999</v>
      </c>
      <c r="I205" s="159">
        <v>43012</v>
      </c>
      <c r="J205" s="158">
        <f t="shared" si="44"/>
        <v>43020</v>
      </c>
      <c r="K205" s="133" t="s">
        <v>102</v>
      </c>
      <c r="L205" s="138">
        <f t="shared" si="43"/>
        <v>43041</v>
      </c>
      <c r="M205" s="140">
        <f>EDATE(I205,12)</f>
        <v>43377</v>
      </c>
      <c r="N205" s="139"/>
      <c r="O205" s="141" t="s">
        <v>539</v>
      </c>
      <c r="P205" s="133"/>
      <c r="Q205" s="133"/>
      <c r="R205" s="133"/>
      <c r="S205" s="142"/>
      <c r="T205" s="91">
        <f t="shared" si="45"/>
        <v>1</v>
      </c>
      <c r="U205" s="91">
        <v>1</v>
      </c>
    </row>
    <row r="206" spans="1:21">
      <c r="A206" s="308">
        <f t="shared" si="46"/>
        <v>9</v>
      </c>
      <c r="B206" s="91" t="s">
        <v>332</v>
      </c>
      <c r="C206" s="105" t="s">
        <v>122</v>
      </c>
      <c r="D206" s="107" t="s">
        <v>30</v>
      </c>
      <c r="E206" s="126">
        <v>42983</v>
      </c>
      <c r="F206" s="126">
        <v>42998</v>
      </c>
      <c r="G206" s="155">
        <f>I206-62</f>
        <v>42999</v>
      </c>
      <c r="H206" s="131">
        <f t="shared" ref="H206:H237" si="47">I206-13</f>
        <v>43048</v>
      </c>
      <c r="I206" s="152">
        <v>43061</v>
      </c>
      <c r="J206" s="149">
        <f t="shared" si="44"/>
        <v>43069</v>
      </c>
      <c r="K206" s="91" t="s">
        <v>65</v>
      </c>
      <c r="L206" s="111">
        <f t="shared" si="43"/>
        <v>43090</v>
      </c>
      <c r="M206" s="189">
        <f t="shared" ref="M206:M233" si="48">EDATE(I206,10)</f>
        <v>43365</v>
      </c>
      <c r="N206" s="129" t="s">
        <v>116</v>
      </c>
      <c r="O206" s="114"/>
      <c r="P206" s="177" t="s">
        <v>67</v>
      </c>
      <c r="Q206" s="126">
        <v>42675</v>
      </c>
      <c r="R206" s="91" t="s">
        <v>68</v>
      </c>
      <c r="S206" s="106"/>
      <c r="T206" s="91">
        <f t="shared" si="45"/>
        <v>1</v>
      </c>
      <c r="U206" s="91">
        <v>1</v>
      </c>
    </row>
    <row r="207" spans="1:21">
      <c r="A207" s="308">
        <f t="shared" si="46"/>
        <v>10</v>
      </c>
      <c r="B207" s="91" t="s">
        <v>333</v>
      </c>
      <c r="C207" s="105" t="s">
        <v>122</v>
      </c>
      <c r="D207" s="107" t="s">
        <v>38</v>
      </c>
      <c r="E207" s="126">
        <v>42983</v>
      </c>
      <c r="F207" s="126">
        <v>42998</v>
      </c>
      <c r="G207" s="155">
        <f>I207-62</f>
        <v>42999</v>
      </c>
      <c r="H207" s="131">
        <f t="shared" si="47"/>
        <v>43048</v>
      </c>
      <c r="I207" s="152">
        <v>43061</v>
      </c>
      <c r="J207" s="149">
        <f t="shared" si="44"/>
        <v>43069</v>
      </c>
      <c r="K207" s="91" t="s">
        <v>65</v>
      </c>
      <c r="L207" s="111">
        <f t="shared" si="43"/>
        <v>43090</v>
      </c>
      <c r="M207" s="189">
        <f t="shared" si="48"/>
        <v>43365</v>
      </c>
      <c r="N207" s="129" t="s">
        <v>116</v>
      </c>
      <c r="O207" s="114"/>
      <c r="P207" s="177" t="s">
        <v>334</v>
      </c>
      <c r="Q207" s="126">
        <v>43343</v>
      </c>
      <c r="R207" s="91" t="s">
        <v>68</v>
      </c>
      <c r="S207" s="106"/>
      <c r="T207" s="91">
        <f t="shared" si="45"/>
        <v>0</v>
      </c>
      <c r="U207" s="91">
        <v>1</v>
      </c>
    </row>
    <row r="208" spans="1:21">
      <c r="A208" s="308">
        <f t="shared" si="46"/>
        <v>11</v>
      </c>
      <c r="B208" s="91" t="s">
        <v>335</v>
      </c>
      <c r="C208" s="105" t="s">
        <v>527</v>
      </c>
      <c r="D208" s="107" t="s">
        <v>128</v>
      </c>
      <c r="E208" s="126">
        <v>42838</v>
      </c>
      <c r="F208" s="126">
        <v>42997</v>
      </c>
      <c r="G208" s="155">
        <v>43000</v>
      </c>
      <c r="H208" s="148">
        <f t="shared" si="47"/>
        <v>43061</v>
      </c>
      <c r="I208" s="152">
        <v>43074</v>
      </c>
      <c r="J208" s="149">
        <f t="shared" si="44"/>
        <v>43082</v>
      </c>
      <c r="K208" s="91" t="s">
        <v>65</v>
      </c>
      <c r="L208" s="111">
        <f t="shared" si="43"/>
        <v>43103</v>
      </c>
      <c r="M208" s="189">
        <f t="shared" si="48"/>
        <v>43378</v>
      </c>
      <c r="N208" s="129" t="s">
        <v>116</v>
      </c>
      <c r="O208" s="114"/>
      <c r="P208" s="177" t="s">
        <v>75</v>
      </c>
      <c r="Q208" s="208">
        <v>41214</v>
      </c>
      <c r="R208" s="91" t="s">
        <v>68</v>
      </c>
      <c r="S208" s="106"/>
      <c r="T208" s="91">
        <f t="shared" si="45"/>
        <v>1</v>
      </c>
      <c r="U208" s="91">
        <v>1</v>
      </c>
    </row>
    <row r="209" spans="1:21">
      <c r="A209" s="308">
        <f t="shared" si="46"/>
        <v>12</v>
      </c>
      <c r="B209" s="105" t="s">
        <v>336</v>
      </c>
      <c r="C209" s="105" t="s">
        <v>527</v>
      </c>
      <c r="D209" s="107" t="s">
        <v>128</v>
      </c>
      <c r="E209" s="126">
        <v>42838</v>
      </c>
      <c r="F209" s="126">
        <v>42997</v>
      </c>
      <c r="G209" s="155">
        <v>43000</v>
      </c>
      <c r="H209" s="148">
        <f t="shared" si="47"/>
        <v>43061</v>
      </c>
      <c r="I209" s="152">
        <v>43074</v>
      </c>
      <c r="J209" s="149">
        <f t="shared" si="44"/>
        <v>43082</v>
      </c>
      <c r="K209" s="91" t="s">
        <v>65</v>
      </c>
      <c r="L209" s="111">
        <f t="shared" si="43"/>
        <v>43103</v>
      </c>
      <c r="M209" s="189">
        <f t="shared" si="48"/>
        <v>43378</v>
      </c>
      <c r="N209" s="129" t="s">
        <v>116</v>
      </c>
      <c r="O209" s="114"/>
      <c r="P209" s="177" t="s">
        <v>67</v>
      </c>
      <c r="Q209" s="126">
        <v>41190</v>
      </c>
      <c r="R209" s="91" t="s">
        <v>68</v>
      </c>
      <c r="S209" s="106"/>
      <c r="T209" s="91">
        <f t="shared" si="45"/>
        <v>1</v>
      </c>
      <c r="U209" s="91">
        <v>1</v>
      </c>
    </row>
    <row r="210" spans="1:21">
      <c r="A210" s="308">
        <f t="shared" si="46"/>
        <v>13</v>
      </c>
      <c r="B210" s="105" t="s">
        <v>337</v>
      </c>
      <c r="C210" s="91" t="s">
        <v>527</v>
      </c>
      <c r="D210" s="130" t="s">
        <v>128</v>
      </c>
      <c r="E210" s="126">
        <v>43004</v>
      </c>
      <c r="F210" s="126">
        <v>43024</v>
      </c>
      <c r="G210" s="108">
        <f t="shared" ref="G210:G217" si="49">I210-62</f>
        <v>43026</v>
      </c>
      <c r="H210" s="148">
        <f t="shared" si="47"/>
        <v>43075</v>
      </c>
      <c r="I210" s="152">
        <v>43088</v>
      </c>
      <c r="J210" s="149">
        <f t="shared" si="44"/>
        <v>43096</v>
      </c>
      <c r="K210" s="91" t="s">
        <v>65</v>
      </c>
      <c r="L210" s="111">
        <f t="shared" si="43"/>
        <v>43117</v>
      </c>
      <c r="M210" s="189">
        <f t="shared" si="48"/>
        <v>43392</v>
      </c>
      <c r="N210" s="129" t="s">
        <v>116</v>
      </c>
      <c r="O210" s="114"/>
      <c r="P210" s="91"/>
      <c r="Q210" s="91"/>
      <c r="R210" s="91"/>
      <c r="S210" s="106"/>
      <c r="T210" s="91">
        <f t="shared" si="45"/>
        <v>1</v>
      </c>
      <c r="U210" s="91">
        <v>1</v>
      </c>
    </row>
    <row r="211" spans="1:21">
      <c r="A211" s="283">
        <f t="shared" ref="A211:A228" si="50">ROW(1:1)</f>
        <v>1</v>
      </c>
      <c r="B211" s="105" t="s">
        <v>338</v>
      </c>
      <c r="C211" s="91" t="s">
        <v>94</v>
      </c>
      <c r="D211" s="130" t="s">
        <v>24</v>
      </c>
      <c r="E211" s="126">
        <v>43012</v>
      </c>
      <c r="F211" s="126">
        <v>43083</v>
      </c>
      <c r="G211" s="155">
        <f t="shared" si="49"/>
        <v>43062</v>
      </c>
      <c r="H211" s="148">
        <f t="shared" si="47"/>
        <v>43111</v>
      </c>
      <c r="I211" s="152">
        <v>43124</v>
      </c>
      <c r="J211" s="149">
        <f t="shared" si="44"/>
        <v>43132</v>
      </c>
      <c r="K211" s="91" t="s">
        <v>65</v>
      </c>
      <c r="L211" s="202">
        <f t="shared" si="43"/>
        <v>43153</v>
      </c>
      <c r="M211" s="189">
        <f t="shared" si="48"/>
        <v>43428</v>
      </c>
      <c r="N211" s="129" t="s">
        <v>116</v>
      </c>
      <c r="O211" s="114"/>
      <c r="P211" s="177" t="s">
        <v>67</v>
      </c>
      <c r="Q211" s="126">
        <v>42675</v>
      </c>
      <c r="R211" s="91" t="s">
        <v>68</v>
      </c>
      <c r="S211" s="106"/>
      <c r="T211" s="91">
        <f t="shared" si="45"/>
        <v>1</v>
      </c>
      <c r="U211" s="91">
        <v>2</v>
      </c>
    </row>
    <row r="212" spans="1:21">
      <c r="A212" s="283">
        <f t="shared" si="50"/>
        <v>2</v>
      </c>
      <c r="B212" s="105" t="s">
        <v>339</v>
      </c>
      <c r="C212" s="91" t="s">
        <v>79</v>
      </c>
      <c r="D212" s="130" t="s">
        <v>124</v>
      </c>
      <c r="E212" s="126">
        <v>43000</v>
      </c>
      <c r="F212" s="126">
        <v>43055</v>
      </c>
      <c r="G212" s="155">
        <f t="shared" si="49"/>
        <v>43084</v>
      </c>
      <c r="H212" s="148">
        <f t="shared" si="47"/>
        <v>43133</v>
      </c>
      <c r="I212" s="152">
        <v>43146</v>
      </c>
      <c r="J212" s="149">
        <f t="shared" si="44"/>
        <v>43154</v>
      </c>
      <c r="K212" s="91" t="s">
        <v>65</v>
      </c>
      <c r="L212" s="111">
        <f t="shared" si="43"/>
        <v>43175</v>
      </c>
      <c r="M212" s="189">
        <f t="shared" si="48"/>
        <v>43449</v>
      </c>
      <c r="N212" s="129" t="s">
        <v>116</v>
      </c>
      <c r="O212" s="114"/>
      <c r="P212" s="177" t="s">
        <v>95</v>
      </c>
      <c r="Q212" s="194" t="s">
        <v>340</v>
      </c>
      <c r="R212" s="91" t="s">
        <v>68</v>
      </c>
      <c r="S212" s="106"/>
      <c r="T212" s="91">
        <f t="shared" si="45"/>
        <v>0</v>
      </c>
      <c r="U212" s="91">
        <v>2</v>
      </c>
    </row>
    <row r="213" spans="1:21">
      <c r="A213" s="283">
        <f t="shared" si="50"/>
        <v>3</v>
      </c>
      <c r="B213" s="105" t="s">
        <v>341</v>
      </c>
      <c r="C213" s="105" t="s">
        <v>79</v>
      </c>
      <c r="D213" s="107" t="s">
        <v>124</v>
      </c>
      <c r="E213" s="108">
        <v>43019</v>
      </c>
      <c r="F213" s="126">
        <v>43055</v>
      </c>
      <c r="G213" s="155">
        <f t="shared" si="49"/>
        <v>43084</v>
      </c>
      <c r="H213" s="149">
        <f t="shared" si="47"/>
        <v>43133</v>
      </c>
      <c r="I213" s="152">
        <v>43146</v>
      </c>
      <c r="J213" s="149">
        <f t="shared" si="44"/>
        <v>43154</v>
      </c>
      <c r="K213" s="105" t="s">
        <v>65</v>
      </c>
      <c r="L213" s="164">
        <f t="shared" si="43"/>
        <v>43175</v>
      </c>
      <c r="M213" s="197">
        <f t="shared" si="48"/>
        <v>43449</v>
      </c>
      <c r="N213" s="129" t="s">
        <v>116</v>
      </c>
      <c r="O213" s="114" t="s">
        <v>212</v>
      </c>
      <c r="P213" s="105"/>
      <c r="Q213" s="105"/>
      <c r="R213" s="105"/>
      <c r="S213" s="163"/>
      <c r="T213" s="91">
        <f t="shared" si="45"/>
        <v>1</v>
      </c>
      <c r="U213" s="91">
        <v>2</v>
      </c>
    </row>
    <row r="214" spans="1:21">
      <c r="A214" s="283">
        <f t="shared" si="50"/>
        <v>4</v>
      </c>
      <c r="B214" s="105" t="s">
        <v>342</v>
      </c>
      <c r="C214" s="105" t="s">
        <v>122</v>
      </c>
      <c r="D214" s="107" t="s">
        <v>38</v>
      </c>
      <c r="E214" s="126">
        <v>43066</v>
      </c>
      <c r="F214" s="126">
        <v>43087</v>
      </c>
      <c r="G214" s="155">
        <f t="shared" si="49"/>
        <v>43090</v>
      </c>
      <c r="H214" s="148">
        <f t="shared" si="47"/>
        <v>43139</v>
      </c>
      <c r="I214" s="110">
        <v>43152</v>
      </c>
      <c r="J214" s="149">
        <f t="shared" si="44"/>
        <v>43160</v>
      </c>
      <c r="K214" s="91" t="s">
        <v>65</v>
      </c>
      <c r="L214" s="111">
        <f t="shared" si="43"/>
        <v>43181</v>
      </c>
      <c r="M214" s="189">
        <f t="shared" si="48"/>
        <v>43455</v>
      </c>
      <c r="N214" s="129" t="s">
        <v>116</v>
      </c>
      <c r="O214" s="114"/>
      <c r="P214" s="105" t="s">
        <v>334</v>
      </c>
      <c r="Q214" s="126">
        <v>42979</v>
      </c>
      <c r="R214" s="91" t="s">
        <v>68</v>
      </c>
      <c r="S214" s="106"/>
      <c r="T214" s="91">
        <f t="shared" si="45"/>
        <v>1</v>
      </c>
      <c r="U214" s="91">
        <v>2</v>
      </c>
    </row>
    <row r="215" spans="1:21">
      <c r="A215" s="283">
        <f t="shared" si="50"/>
        <v>5</v>
      </c>
      <c r="B215" s="105" t="s">
        <v>343</v>
      </c>
      <c r="C215" s="105" t="s">
        <v>122</v>
      </c>
      <c r="D215" s="107" t="s">
        <v>38</v>
      </c>
      <c r="E215" s="126">
        <v>43066</v>
      </c>
      <c r="F215" s="126">
        <v>43087</v>
      </c>
      <c r="G215" s="155">
        <f t="shared" si="49"/>
        <v>43090</v>
      </c>
      <c r="H215" s="148">
        <f t="shared" si="47"/>
        <v>43139</v>
      </c>
      <c r="I215" s="110">
        <v>43152</v>
      </c>
      <c r="J215" s="149">
        <f t="shared" si="44"/>
        <v>43160</v>
      </c>
      <c r="K215" s="91" t="s">
        <v>65</v>
      </c>
      <c r="L215" s="111">
        <f t="shared" si="43"/>
        <v>43181</v>
      </c>
      <c r="M215" s="189">
        <f t="shared" si="48"/>
        <v>43455</v>
      </c>
      <c r="N215" s="129" t="s">
        <v>116</v>
      </c>
      <c r="O215" s="114"/>
      <c r="P215" s="177" t="s">
        <v>95</v>
      </c>
      <c r="Q215" s="126">
        <v>41224</v>
      </c>
      <c r="R215" s="91" t="s">
        <v>68</v>
      </c>
      <c r="S215" s="106"/>
      <c r="T215" s="91">
        <f t="shared" si="45"/>
        <v>1</v>
      </c>
      <c r="U215" s="91">
        <v>2</v>
      </c>
    </row>
    <row r="216" spans="1:21">
      <c r="A216" s="283">
        <f t="shared" si="50"/>
        <v>6</v>
      </c>
      <c r="B216" s="105" t="s">
        <v>344</v>
      </c>
      <c r="C216" s="91" t="s">
        <v>261</v>
      </c>
      <c r="D216" s="130" t="s">
        <v>26</v>
      </c>
      <c r="E216" s="126">
        <v>43060</v>
      </c>
      <c r="F216" s="126">
        <v>43088</v>
      </c>
      <c r="G216" s="155">
        <f t="shared" si="49"/>
        <v>43097</v>
      </c>
      <c r="H216" s="148">
        <f t="shared" si="47"/>
        <v>43146</v>
      </c>
      <c r="I216" s="152">
        <v>43159</v>
      </c>
      <c r="J216" s="149">
        <f t="shared" si="44"/>
        <v>43167</v>
      </c>
      <c r="K216" s="91" t="s">
        <v>65</v>
      </c>
      <c r="L216" s="111">
        <f t="shared" si="43"/>
        <v>43188</v>
      </c>
      <c r="M216" s="189">
        <f t="shared" si="48"/>
        <v>43462</v>
      </c>
      <c r="N216" s="129" t="s">
        <v>116</v>
      </c>
      <c r="O216" s="114"/>
      <c r="P216" s="91"/>
      <c r="Q216" s="91"/>
      <c r="R216" s="91"/>
      <c r="S216" s="106"/>
      <c r="T216" s="91">
        <f t="shared" si="45"/>
        <v>1</v>
      </c>
      <c r="U216" s="91">
        <v>2</v>
      </c>
    </row>
    <row r="217" spans="1:21">
      <c r="A217" s="283">
        <f t="shared" si="50"/>
        <v>7</v>
      </c>
      <c r="B217" s="91" t="s">
        <v>345</v>
      </c>
      <c r="C217" s="91" t="s">
        <v>527</v>
      </c>
      <c r="D217" s="130" t="s">
        <v>128</v>
      </c>
      <c r="E217" s="126">
        <v>43004</v>
      </c>
      <c r="F217" s="126">
        <v>43024</v>
      </c>
      <c r="G217" s="108">
        <f t="shared" si="49"/>
        <v>43124</v>
      </c>
      <c r="H217" s="148">
        <f t="shared" si="47"/>
        <v>43173</v>
      </c>
      <c r="I217" s="152">
        <v>43186</v>
      </c>
      <c r="J217" s="149">
        <f t="shared" si="44"/>
        <v>43194</v>
      </c>
      <c r="K217" s="91" t="s">
        <v>65</v>
      </c>
      <c r="L217" s="111">
        <f t="shared" si="43"/>
        <v>43215</v>
      </c>
      <c r="M217" s="189">
        <f t="shared" si="48"/>
        <v>43492</v>
      </c>
      <c r="N217" s="129" t="s">
        <v>116</v>
      </c>
      <c r="O217" s="114" t="s">
        <v>346</v>
      </c>
      <c r="P217" s="105" t="s">
        <v>87</v>
      </c>
      <c r="Q217" s="209">
        <v>43009</v>
      </c>
      <c r="R217" s="91" t="s">
        <v>68</v>
      </c>
      <c r="S217" s="106"/>
      <c r="T217" s="91">
        <f t="shared" si="45"/>
        <v>1</v>
      </c>
      <c r="U217" s="91">
        <v>2</v>
      </c>
    </row>
    <row r="218" spans="1:21">
      <c r="A218" s="283">
        <f t="shared" si="50"/>
        <v>8</v>
      </c>
      <c r="B218" s="179" t="s">
        <v>347</v>
      </c>
      <c r="C218" s="179" t="s">
        <v>528</v>
      </c>
      <c r="D218" s="210" t="s">
        <v>38</v>
      </c>
      <c r="E218" s="157">
        <v>43054</v>
      </c>
      <c r="F218" s="157">
        <v>43094</v>
      </c>
      <c r="G218" s="157">
        <f>I218-92</f>
        <v>43102</v>
      </c>
      <c r="H218" s="158">
        <f t="shared" si="47"/>
        <v>43181</v>
      </c>
      <c r="I218" s="159">
        <v>43194</v>
      </c>
      <c r="J218" s="158">
        <f t="shared" si="44"/>
        <v>43202</v>
      </c>
      <c r="K218" s="179" t="s">
        <v>102</v>
      </c>
      <c r="L218" s="138">
        <f t="shared" si="43"/>
        <v>43223</v>
      </c>
      <c r="M218" s="157">
        <f t="shared" si="48"/>
        <v>43500</v>
      </c>
      <c r="N218" s="188"/>
      <c r="O218" s="141" t="s">
        <v>539</v>
      </c>
      <c r="P218" s="179"/>
      <c r="Q218" s="179"/>
      <c r="R218" s="179"/>
      <c r="S218" s="212"/>
      <c r="T218" s="91">
        <f t="shared" si="45"/>
        <v>1</v>
      </c>
      <c r="U218" s="91">
        <v>2</v>
      </c>
    </row>
    <row r="219" spans="1:21">
      <c r="A219" s="283">
        <f t="shared" si="50"/>
        <v>9</v>
      </c>
      <c r="B219" s="91" t="s">
        <v>349</v>
      </c>
      <c r="C219" s="105" t="s">
        <v>81</v>
      </c>
      <c r="D219" s="107" t="s">
        <v>23</v>
      </c>
      <c r="E219" s="126">
        <v>43073</v>
      </c>
      <c r="F219" s="126">
        <v>43136</v>
      </c>
      <c r="G219" s="155">
        <v>43140</v>
      </c>
      <c r="H219" s="148">
        <f t="shared" si="47"/>
        <v>43200</v>
      </c>
      <c r="I219" s="152">
        <v>43213</v>
      </c>
      <c r="J219" s="149">
        <f t="shared" si="44"/>
        <v>43221</v>
      </c>
      <c r="K219" s="91" t="s">
        <v>65</v>
      </c>
      <c r="L219" s="111">
        <f t="shared" si="43"/>
        <v>43242</v>
      </c>
      <c r="M219" s="189">
        <f t="shared" si="48"/>
        <v>43519</v>
      </c>
      <c r="N219" s="129" t="s">
        <v>116</v>
      </c>
      <c r="O219" s="114"/>
      <c r="P219" s="91"/>
      <c r="Q219" s="91"/>
      <c r="R219" s="91"/>
      <c r="S219" s="106"/>
      <c r="T219" s="91">
        <f t="shared" si="45"/>
        <v>1</v>
      </c>
      <c r="U219" s="91">
        <v>2</v>
      </c>
    </row>
    <row r="220" spans="1:21">
      <c r="A220" s="283">
        <f t="shared" si="50"/>
        <v>10</v>
      </c>
      <c r="B220" s="91" t="s">
        <v>350</v>
      </c>
      <c r="C220" s="105" t="s">
        <v>81</v>
      </c>
      <c r="D220" s="107" t="s">
        <v>21</v>
      </c>
      <c r="E220" s="126">
        <v>43118</v>
      </c>
      <c r="F220" s="126">
        <v>43150</v>
      </c>
      <c r="G220" s="155">
        <f>I220-62</f>
        <v>43151</v>
      </c>
      <c r="H220" s="148">
        <f t="shared" si="47"/>
        <v>43200</v>
      </c>
      <c r="I220" s="152">
        <v>43213</v>
      </c>
      <c r="J220" s="149">
        <f t="shared" si="44"/>
        <v>43221</v>
      </c>
      <c r="K220" s="91" t="s">
        <v>65</v>
      </c>
      <c r="L220" s="111">
        <f t="shared" ref="L220:L251" si="51">I220+29</f>
        <v>43242</v>
      </c>
      <c r="M220" s="189">
        <f t="shared" si="48"/>
        <v>43519</v>
      </c>
      <c r="N220" s="129" t="s">
        <v>116</v>
      </c>
      <c r="O220" s="114"/>
      <c r="P220" s="177" t="s">
        <v>87</v>
      </c>
      <c r="Q220" s="126">
        <v>43132</v>
      </c>
      <c r="R220" s="91" t="s">
        <v>351</v>
      </c>
      <c r="S220" s="106"/>
      <c r="T220" s="91">
        <f t="shared" si="45"/>
        <v>1</v>
      </c>
      <c r="U220" s="91">
        <v>2</v>
      </c>
    </row>
    <row r="221" spans="1:21">
      <c r="A221" s="283">
        <f t="shared" si="50"/>
        <v>11</v>
      </c>
      <c r="B221" s="105" t="s">
        <v>352</v>
      </c>
      <c r="C221" s="91" t="s">
        <v>261</v>
      </c>
      <c r="D221" s="130" t="s">
        <v>26</v>
      </c>
      <c r="E221" s="126">
        <v>43062</v>
      </c>
      <c r="F221" s="126">
        <v>43088</v>
      </c>
      <c r="G221" s="155">
        <f>I221-62</f>
        <v>43174</v>
      </c>
      <c r="H221" s="148">
        <f t="shared" si="47"/>
        <v>43223</v>
      </c>
      <c r="I221" s="152">
        <v>43236</v>
      </c>
      <c r="J221" s="149">
        <f t="shared" si="44"/>
        <v>43244</v>
      </c>
      <c r="K221" s="91" t="s">
        <v>65</v>
      </c>
      <c r="L221" s="111">
        <f t="shared" si="51"/>
        <v>43265</v>
      </c>
      <c r="M221" s="189">
        <f t="shared" si="48"/>
        <v>43540</v>
      </c>
      <c r="N221" s="129" t="s">
        <v>116</v>
      </c>
      <c r="O221" s="114" t="s">
        <v>346</v>
      </c>
      <c r="P221" s="177" t="s">
        <v>67</v>
      </c>
      <c r="Q221" s="126">
        <v>42675</v>
      </c>
      <c r="R221" s="91" t="s">
        <v>68</v>
      </c>
      <c r="S221" s="106"/>
      <c r="T221" s="91">
        <f t="shared" si="45"/>
        <v>1</v>
      </c>
      <c r="U221" s="91">
        <v>2</v>
      </c>
    </row>
    <row r="222" spans="1:21">
      <c r="A222" s="283">
        <f t="shared" si="50"/>
        <v>12</v>
      </c>
      <c r="B222" s="105" t="s">
        <v>353</v>
      </c>
      <c r="C222" s="91" t="s">
        <v>261</v>
      </c>
      <c r="D222" s="130" t="s">
        <v>26</v>
      </c>
      <c r="E222" s="126">
        <v>43146</v>
      </c>
      <c r="F222" s="126">
        <v>43173</v>
      </c>
      <c r="G222" s="155">
        <f>I222-62</f>
        <v>43174</v>
      </c>
      <c r="H222" s="111">
        <f t="shared" si="47"/>
        <v>43223</v>
      </c>
      <c r="I222" s="203">
        <v>43236</v>
      </c>
      <c r="J222" s="155">
        <f t="shared" si="44"/>
        <v>43244</v>
      </c>
      <c r="K222" s="213" t="s">
        <v>65</v>
      </c>
      <c r="L222" s="113">
        <f t="shared" si="51"/>
        <v>43265</v>
      </c>
      <c r="M222" s="189">
        <f t="shared" si="48"/>
        <v>43540</v>
      </c>
      <c r="N222" s="129" t="s">
        <v>116</v>
      </c>
      <c r="O222" s="204"/>
      <c r="P222" s="311" t="s">
        <v>95</v>
      </c>
      <c r="Q222" s="312">
        <v>42979</v>
      </c>
      <c r="R222" s="213" t="s">
        <v>68</v>
      </c>
      <c r="S222" s="313"/>
      <c r="T222" s="91">
        <f t="shared" si="45"/>
        <v>1</v>
      </c>
      <c r="U222" s="91">
        <v>2</v>
      </c>
    </row>
    <row r="223" spans="1:21">
      <c r="A223" s="283">
        <f t="shared" si="50"/>
        <v>13</v>
      </c>
      <c r="B223" s="105" t="s">
        <v>354</v>
      </c>
      <c r="C223" s="91" t="s">
        <v>261</v>
      </c>
      <c r="D223" s="130" t="s">
        <v>26</v>
      </c>
      <c r="E223" s="126">
        <v>43146</v>
      </c>
      <c r="F223" s="126">
        <v>43173</v>
      </c>
      <c r="G223" s="155">
        <f>I223-62</f>
        <v>43174</v>
      </c>
      <c r="H223" s="148">
        <f t="shared" si="47"/>
        <v>43223</v>
      </c>
      <c r="I223" s="152">
        <v>43236</v>
      </c>
      <c r="J223" s="149">
        <f t="shared" si="44"/>
        <v>43244</v>
      </c>
      <c r="K223" s="91" t="s">
        <v>65</v>
      </c>
      <c r="L223" s="111">
        <f t="shared" si="51"/>
        <v>43265</v>
      </c>
      <c r="M223" s="189">
        <f t="shared" si="48"/>
        <v>43540</v>
      </c>
      <c r="N223" s="129" t="s">
        <v>116</v>
      </c>
      <c r="O223" s="114"/>
      <c r="P223" s="177" t="s">
        <v>95</v>
      </c>
      <c r="Q223" s="126">
        <v>42979</v>
      </c>
      <c r="R223" s="91" t="s">
        <v>68</v>
      </c>
      <c r="S223" s="106"/>
      <c r="T223" s="91">
        <f t="shared" si="45"/>
        <v>1</v>
      </c>
      <c r="U223" s="91">
        <v>2</v>
      </c>
    </row>
    <row r="224" spans="1:21">
      <c r="A224" s="283">
        <f t="shared" si="50"/>
        <v>14</v>
      </c>
      <c r="B224" s="105" t="s">
        <v>355</v>
      </c>
      <c r="C224" s="91" t="s">
        <v>79</v>
      </c>
      <c r="D224" s="130" t="s">
        <v>27</v>
      </c>
      <c r="E224" s="126">
        <v>43137</v>
      </c>
      <c r="F224" s="126">
        <v>43161</v>
      </c>
      <c r="G224" s="155">
        <v>43165</v>
      </c>
      <c r="H224" s="148">
        <f t="shared" si="47"/>
        <v>43224</v>
      </c>
      <c r="I224" s="152">
        <v>43237</v>
      </c>
      <c r="J224" s="149">
        <f t="shared" si="44"/>
        <v>43245</v>
      </c>
      <c r="K224" s="91" t="s">
        <v>65</v>
      </c>
      <c r="L224" s="111">
        <f t="shared" si="51"/>
        <v>43266</v>
      </c>
      <c r="M224" s="189">
        <f t="shared" si="48"/>
        <v>43541</v>
      </c>
      <c r="N224" s="129" t="s">
        <v>116</v>
      </c>
      <c r="O224" s="114"/>
      <c r="P224" s="91" t="s">
        <v>227</v>
      </c>
      <c r="Q224" s="91"/>
      <c r="R224" s="91"/>
      <c r="S224" s="106"/>
      <c r="T224" s="91">
        <f t="shared" si="45"/>
        <v>1</v>
      </c>
      <c r="U224" s="91">
        <v>2</v>
      </c>
    </row>
    <row r="225" spans="1:21">
      <c r="A225" s="283">
        <f t="shared" si="50"/>
        <v>15</v>
      </c>
      <c r="B225" s="105" t="s">
        <v>356</v>
      </c>
      <c r="C225" s="91" t="s">
        <v>122</v>
      </c>
      <c r="D225" s="130" t="s">
        <v>38</v>
      </c>
      <c r="E225" s="126">
        <v>43161</v>
      </c>
      <c r="F225" s="126">
        <v>43180</v>
      </c>
      <c r="G225" s="155">
        <v>43181</v>
      </c>
      <c r="H225" s="148">
        <f t="shared" si="47"/>
        <v>43237</v>
      </c>
      <c r="I225" s="152">
        <v>43250</v>
      </c>
      <c r="J225" s="149">
        <f t="shared" si="44"/>
        <v>43258</v>
      </c>
      <c r="K225" s="91" t="s">
        <v>65</v>
      </c>
      <c r="L225" s="111">
        <f t="shared" si="51"/>
        <v>43279</v>
      </c>
      <c r="M225" s="189">
        <f t="shared" si="48"/>
        <v>43554</v>
      </c>
      <c r="N225" s="129" t="s">
        <v>116</v>
      </c>
      <c r="O225" s="114"/>
      <c r="P225" s="177" t="s">
        <v>334</v>
      </c>
      <c r="Q225" s="126">
        <v>43300</v>
      </c>
      <c r="R225" s="91" t="s">
        <v>357</v>
      </c>
      <c r="S225" s="106"/>
      <c r="T225" s="91">
        <f t="shared" si="45"/>
        <v>0</v>
      </c>
      <c r="U225" s="91">
        <v>2</v>
      </c>
    </row>
    <row r="226" spans="1:21">
      <c r="A226" s="283">
        <f t="shared" si="50"/>
        <v>16</v>
      </c>
      <c r="B226" s="105" t="s">
        <v>358</v>
      </c>
      <c r="C226" s="91" t="s">
        <v>122</v>
      </c>
      <c r="D226" s="130" t="s">
        <v>38</v>
      </c>
      <c r="E226" s="126">
        <v>43161</v>
      </c>
      <c r="F226" s="126">
        <v>43180</v>
      </c>
      <c r="G226" s="155">
        <v>43181</v>
      </c>
      <c r="H226" s="148">
        <f t="shared" si="47"/>
        <v>43237</v>
      </c>
      <c r="I226" s="152">
        <v>43250</v>
      </c>
      <c r="J226" s="149">
        <f t="shared" si="44"/>
        <v>43258</v>
      </c>
      <c r="K226" s="91" t="s">
        <v>65</v>
      </c>
      <c r="L226" s="111">
        <f t="shared" si="51"/>
        <v>43279</v>
      </c>
      <c r="M226" s="189">
        <f t="shared" si="48"/>
        <v>43554</v>
      </c>
      <c r="N226" s="129" t="s">
        <v>116</v>
      </c>
      <c r="O226" s="114"/>
      <c r="P226" s="177" t="s">
        <v>95</v>
      </c>
      <c r="Q226" s="126">
        <v>42979</v>
      </c>
      <c r="R226" s="91" t="s">
        <v>359</v>
      </c>
      <c r="S226" s="106"/>
      <c r="T226" s="91">
        <f t="shared" si="45"/>
        <v>1</v>
      </c>
      <c r="U226" s="91">
        <v>2</v>
      </c>
    </row>
    <row r="227" spans="1:21">
      <c r="A227" s="283">
        <f t="shared" si="50"/>
        <v>17</v>
      </c>
      <c r="B227" s="105" t="s">
        <v>360</v>
      </c>
      <c r="C227" s="91" t="s">
        <v>94</v>
      </c>
      <c r="D227" s="130" t="s">
        <v>25</v>
      </c>
      <c r="E227" s="126">
        <v>43174</v>
      </c>
      <c r="F227" s="126">
        <v>43188</v>
      </c>
      <c r="G227" s="155">
        <v>43189</v>
      </c>
      <c r="H227" s="148">
        <f t="shared" si="47"/>
        <v>43251</v>
      </c>
      <c r="I227" s="152">
        <v>43264</v>
      </c>
      <c r="J227" s="149">
        <f t="shared" si="44"/>
        <v>43272</v>
      </c>
      <c r="K227" s="91" t="s">
        <v>65</v>
      </c>
      <c r="L227" s="111">
        <f t="shared" si="51"/>
        <v>43293</v>
      </c>
      <c r="M227" s="189">
        <f t="shared" si="48"/>
        <v>43568</v>
      </c>
      <c r="N227" s="129" t="s">
        <v>116</v>
      </c>
      <c r="O227" s="114"/>
      <c r="P227" s="177" t="s">
        <v>95</v>
      </c>
      <c r="Q227" s="126">
        <v>43373</v>
      </c>
      <c r="R227" s="91" t="s">
        <v>357</v>
      </c>
      <c r="S227" s="106"/>
      <c r="T227" s="91">
        <f t="shared" si="45"/>
        <v>0</v>
      </c>
      <c r="U227" s="91">
        <v>2</v>
      </c>
    </row>
    <row r="228" spans="1:21">
      <c r="A228" s="283">
        <f t="shared" si="50"/>
        <v>18</v>
      </c>
      <c r="B228" s="105" t="s">
        <v>361</v>
      </c>
      <c r="C228" s="91" t="s">
        <v>94</v>
      </c>
      <c r="D228" s="130" t="s">
        <v>25</v>
      </c>
      <c r="E228" s="126">
        <v>43174</v>
      </c>
      <c r="F228" s="126">
        <v>43188</v>
      </c>
      <c r="G228" s="155">
        <v>43189</v>
      </c>
      <c r="H228" s="148">
        <f t="shared" si="47"/>
        <v>43251</v>
      </c>
      <c r="I228" s="152">
        <v>43264</v>
      </c>
      <c r="J228" s="149">
        <f t="shared" si="44"/>
        <v>43272</v>
      </c>
      <c r="K228" s="91" t="s">
        <v>65</v>
      </c>
      <c r="L228" s="111">
        <f t="shared" si="51"/>
        <v>43293</v>
      </c>
      <c r="M228" s="189">
        <f t="shared" si="48"/>
        <v>43568</v>
      </c>
      <c r="N228" s="129" t="s">
        <v>116</v>
      </c>
      <c r="O228" s="114"/>
      <c r="P228" s="177" t="s">
        <v>95</v>
      </c>
      <c r="Q228" s="126">
        <v>43373</v>
      </c>
      <c r="R228" s="91" t="s">
        <v>357</v>
      </c>
      <c r="S228" s="106"/>
      <c r="T228" s="91">
        <f t="shared" si="45"/>
        <v>0</v>
      </c>
      <c r="U228" s="91">
        <v>2</v>
      </c>
    </row>
    <row r="229" spans="1:21">
      <c r="A229" s="308">
        <f t="shared" ref="A229:A239" si="52">ROW(1:1)</f>
        <v>1</v>
      </c>
      <c r="B229" s="91" t="s">
        <v>362</v>
      </c>
      <c r="C229" s="91" t="s">
        <v>79</v>
      </c>
      <c r="D229" s="130" t="s">
        <v>124</v>
      </c>
      <c r="E229" s="126">
        <v>43207</v>
      </c>
      <c r="F229" s="126">
        <v>43244</v>
      </c>
      <c r="G229" s="155">
        <v>43248</v>
      </c>
      <c r="H229" s="148">
        <f t="shared" si="47"/>
        <v>43350</v>
      </c>
      <c r="I229" s="152">
        <v>43363</v>
      </c>
      <c r="J229" s="149">
        <f t="shared" si="44"/>
        <v>43371</v>
      </c>
      <c r="K229" s="91" t="s">
        <v>65</v>
      </c>
      <c r="L229" s="111">
        <f t="shared" si="51"/>
        <v>43392</v>
      </c>
      <c r="M229" s="189">
        <f t="shared" si="48"/>
        <v>43666</v>
      </c>
      <c r="N229" s="129" t="s">
        <v>116</v>
      </c>
      <c r="O229" s="114"/>
      <c r="P229" s="177" t="s">
        <v>95</v>
      </c>
      <c r="Q229" s="126">
        <v>42979</v>
      </c>
      <c r="R229" s="91" t="s">
        <v>68</v>
      </c>
      <c r="S229" s="106"/>
      <c r="T229" s="91">
        <f t="shared" si="45"/>
        <v>1</v>
      </c>
      <c r="U229" s="91">
        <v>1</v>
      </c>
    </row>
    <row r="230" spans="1:21">
      <c r="A230" s="308">
        <f t="shared" si="52"/>
        <v>2</v>
      </c>
      <c r="B230" s="91" t="s">
        <v>363</v>
      </c>
      <c r="C230" s="91" t="s">
        <v>79</v>
      </c>
      <c r="D230" s="130" t="s">
        <v>124</v>
      </c>
      <c r="E230" s="126">
        <v>43215</v>
      </c>
      <c r="F230" s="126">
        <v>43244</v>
      </c>
      <c r="G230" s="155">
        <v>43248</v>
      </c>
      <c r="H230" s="148">
        <f t="shared" si="47"/>
        <v>43350</v>
      </c>
      <c r="I230" s="152">
        <v>43363</v>
      </c>
      <c r="J230" s="149">
        <f t="shared" si="44"/>
        <v>43371</v>
      </c>
      <c r="K230" s="91" t="s">
        <v>65</v>
      </c>
      <c r="L230" s="111">
        <f t="shared" si="51"/>
        <v>43392</v>
      </c>
      <c r="M230" s="189">
        <f t="shared" si="48"/>
        <v>43666</v>
      </c>
      <c r="N230" s="129" t="s">
        <v>116</v>
      </c>
      <c r="O230" s="114"/>
      <c r="P230" s="177" t="s">
        <v>87</v>
      </c>
      <c r="Q230" s="126">
        <v>43374</v>
      </c>
      <c r="R230" s="91" t="s">
        <v>359</v>
      </c>
      <c r="S230" s="106"/>
      <c r="T230" s="91">
        <f t="shared" si="45"/>
        <v>0</v>
      </c>
      <c r="U230" s="91">
        <v>1</v>
      </c>
    </row>
    <row r="231" spans="1:21">
      <c r="A231" s="308">
        <f t="shared" si="52"/>
        <v>3</v>
      </c>
      <c r="B231" s="91" t="s">
        <v>364</v>
      </c>
      <c r="C231" s="91" t="s">
        <v>261</v>
      </c>
      <c r="D231" s="130" t="s">
        <v>22</v>
      </c>
      <c r="E231" s="126">
        <v>43227</v>
      </c>
      <c r="F231" s="126">
        <v>43258</v>
      </c>
      <c r="G231" s="155">
        <v>43259</v>
      </c>
      <c r="H231" s="148">
        <f t="shared" si="47"/>
        <v>43363</v>
      </c>
      <c r="I231" s="152">
        <v>43376</v>
      </c>
      <c r="J231" s="149">
        <f t="shared" si="44"/>
        <v>43384</v>
      </c>
      <c r="K231" s="91" t="s">
        <v>65</v>
      </c>
      <c r="L231" s="111">
        <f t="shared" si="51"/>
        <v>43405</v>
      </c>
      <c r="M231" s="189">
        <f t="shared" si="48"/>
        <v>43680</v>
      </c>
      <c r="N231" s="129" t="s">
        <v>116</v>
      </c>
      <c r="O231" s="114"/>
      <c r="P231" s="91"/>
      <c r="Q231" s="91"/>
      <c r="R231" s="91"/>
      <c r="S231" s="106"/>
      <c r="T231" s="91">
        <f t="shared" si="45"/>
        <v>1</v>
      </c>
      <c r="U231" s="91">
        <v>1</v>
      </c>
    </row>
    <row r="232" spans="1:21">
      <c r="A232" s="308">
        <f t="shared" si="52"/>
        <v>4</v>
      </c>
      <c r="B232" s="91" t="s">
        <v>365</v>
      </c>
      <c r="C232" s="91" t="s">
        <v>261</v>
      </c>
      <c r="D232" s="130" t="s">
        <v>22</v>
      </c>
      <c r="E232" s="126">
        <v>43242</v>
      </c>
      <c r="F232" s="126">
        <v>43376</v>
      </c>
      <c r="G232" s="155">
        <v>43277</v>
      </c>
      <c r="H232" s="148">
        <f t="shared" si="47"/>
        <v>43363</v>
      </c>
      <c r="I232" s="152">
        <v>43376</v>
      </c>
      <c r="J232" s="149">
        <f t="shared" si="44"/>
        <v>43384</v>
      </c>
      <c r="K232" s="91" t="s">
        <v>65</v>
      </c>
      <c r="L232" s="111">
        <f t="shared" si="51"/>
        <v>43405</v>
      </c>
      <c r="M232" s="189">
        <f t="shared" si="48"/>
        <v>43680</v>
      </c>
      <c r="N232" s="129" t="s">
        <v>116</v>
      </c>
      <c r="O232" s="114"/>
      <c r="P232" s="177" t="s">
        <v>95</v>
      </c>
      <c r="Q232" s="126">
        <v>43373</v>
      </c>
      <c r="R232" s="91" t="s">
        <v>357</v>
      </c>
      <c r="S232" s="106"/>
      <c r="T232" s="91">
        <f t="shared" si="45"/>
        <v>1</v>
      </c>
      <c r="U232" s="91">
        <v>1</v>
      </c>
    </row>
    <row r="233" spans="1:21">
      <c r="A233" s="308">
        <f t="shared" si="52"/>
        <v>5</v>
      </c>
      <c r="B233" s="91" t="s">
        <v>366</v>
      </c>
      <c r="C233" s="91" t="s">
        <v>261</v>
      </c>
      <c r="D233" s="130" t="s">
        <v>22</v>
      </c>
      <c r="E233" s="126">
        <v>43243</v>
      </c>
      <c r="F233" s="126">
        <v>43376</v>
      </c>
      <c r="G233" s="155">
        <v>43277</v>
      </c>
      <c r="H233" s="148">
        <f t="shared" si="47"/>
        <v>43363</v>
      </c>
      <c r="I233" s="152">
        <v>43376</v>
      </c>
      <c r="J233" s="149">
        <f t="shared" si="44"/>
        <v>43384</v>
      </c>
      <c r="K233" s="91" t="s">
        <v>65</v>
      </c>
      <c r="L233" s="111">
        <f t="shared" si="51"/>
        <v>43405</v>
      </c>
      <c r="M233" s="189">
        <f t="shared" si="48"/>
        <v>43680</v>
      </c>
      <c r="N233" s="129" t="s">
        <v>116</v>
      </c>
      <c r="O233" s="114"/>
      <c r="P233" s="91"/>
      <c r="Q233" s="91"/>
      <c r="R233" s="91"/>
      <c r="S233" s="106"/>
      <c r="T233" s="91">
        <f t="shared" si="45"/>
        <v>1</v>
      </c>
      <c r="U233" s="91">
        <v>1</v>
      </c>
    </row>
    <row r="234" spans="1:21">
      <c r="A234" s="308">
        <f t="shared" si="52"/>
        <v>6</v>
      </c>
      <c r="B234" s="285" t="s">
        <v>367</v>
      </c>
      <c r="C234" s="285" t="s">
        <v>107</v>
      </c>
      <c r="D234" s="286" t="s">
        <v>108</v>
      </c>
      <c r="E234" s="287">
        <v>43251</v>
      </c>
      <c r="F234" s="287">
        <v>43271</v>
      </c>
      <c r="G234" s="298">
        <v>43273</v>
      </c>
      <c r="H234" s="294">
        <f t="shared" si="47"/>
        <v>43364</v>
      </c>
      <c r="I234" s="296">
        <v>43377</v>
      </c>
      <c r="J234" s="294">
        <f t="shared" si="44"/>
        <v>43385</v>
      </c>
      <c r="K234" s="285" t="s">
        <v>102</v>
      </c>
      <c r="L234" s="120">
        <f t="shared" si="51"/>
        <v>43406</v>
      </c>
      <c r="M234" s="191">
        <f>EDATE(I234,12)</f>
        <v>43742</v>
      </c>
      <c r="N234" s="151" t="s">
        <v>116</v>
      </c>
      <c r="O234" s="123"/>
      <c r="P234" s="285"/>
      <c r="Q234" s="285"/>
      <c r="R234" s="285"/>
      <c r="S234" s="290"/>
      <c r="T234" s="91">
        <f t="shared" si="45"/>
        <v>1</v>
      </c>
      <c r="U234" s="91">
        <v>1</v>
      </c>
    </row>
    <row r="235" spans="1:21">
      <c r="A235" s="308">
        <f t="shared" si="52"/>
        <v>7</v>
      </c>
      <c r="B235" s="91" t="s">
        <v>368</v>
      </c>
      <c r="C235" s="91" t="s">
        <v>79</v>
      </c>
      <c r="D235" s="130" t="s">
        <v>124</v>
      </c>
      <c r="E235" s="126">
        <v>43215</v>
      </c>
      <c r="F235" s="126">
        <v>43244</v>
      </c>
      <c r="G235" s="155">
        <v>43248</v>
      </c>
      <c r="H235" s="148">
        <f t="shared" si="47"/>
        <v>43378</v>
      </c>
      <c r="I235" s="152">
        <v>43391</v>
      </c>
      <c r="J235" s="149">
        <f t="shared" si="44"/>
        <v>43399</v>
      </c>
      <c r="K235" s="91" t="s">
        <v>65</v>
      </c>
      <c r="L235" s="111">
        <f t="shared" si="51"/>
        <v>43420</v>
      </c>
      <c r="M235" s="189">
        <f>EDATE(I235,10)</f>
        <v>43695</v>
      </c>
      <c r="N235" s="129" t="s">
        <v>116</v>
      </c>
      <c r="O235" s="114"/>
      <c r="P235" s="91"/>
      <c r="Q235" s="91"/>
      <c r="R235" s="91"/>
      <c r="S235" s="106"/>
      <c r="T235" s="91">
        <f t="shared" si="45"/>
        <v>1</v>
      </c>
      <c r="U235" s="91">
        <v>1</v>
      </c>
    </row>
    <row r="236" spans="1:21">
      <c r="A236" s="308">
        <f t="shared" si="52"/>
        <v>8</v>
      </c>
      <c r="B236" s="285" t="s">
        <v>369</v>
      </c>
      <c r="C236" s="285" t="s">
        <v>94</v>
      </c>
      <c r="D236" s="286" t="s">
        <v>25</v>
      </c>
      <c r="E236" s="287">
        <v>43265</v>
      </c>
      <c r="F236" s="287">
        <v>43278</v>
      </c>
      <c r="G236" s="298">
        <v>43279</v>
      </c>
      <c r="H236" s="294">
        <f t="shared" si="47"/>
        <v>43391</v>
      </c>
      <c r="I236" s="296">
        <v>43404</v>
      </c>
      <c r="J236" s="294">
        <f t="shared" si="44"/>
        <v>43412</v>
      </c>
      <c r="K236" s="285" t="s">
        <v>102</v>
      </c>
      <c r="L236" s="120">
        <f t="shared" si="51"/>
        <v>43433</v>
      </c>
      <c r="M236" s="191">
        <f>EDATE(I236,12)</f>
        <v>43769</v>
      </c>
      <c r="N236" s="151" t="s">
        <v>116</v>
      </c>
      <c r="O236" s="123" t="s">
        <v>212</v>
      </c>
      <c r="P236" s="285" t="s">
        <v>227</v>
      </c>
      <c r="Q236" s="285"/>
      <c r="R236" s="285"/>
      <c r="S236" s="290"/>
      <c r="T236" s="91">
        <f t="shared" si="45"/>
        <v>1</v>
      </c>
      <c r="U236" s="91">
        <v>1</v>
      </c>
    </row>
    <row r="237" spans="1:21">
      <c r="A237" s="308">
        <f t="shared" si="52"/>
        <v>9</v>
      </c>
      <c r="B237" s="91" t="s">
        <v>370</v>
      </c>
      <c r="C237" s="91" t="s">
        <v>94</v>
      </c>
      <c r="D237" s="130" t="s">
        <v>25</v>
      </c>
      <c r="E237" s="126">
        <v>43319</v>
      </c>
      <c r="F237" s="126">
        <v>43341</v>
      </c>
      <c r="G237" s="126">
        <v>43342</v>
      </c>
      <c r="H237" s="148">
        <f t="shared" si="47"/>
        <v>43391</v>
      </c>
      <c r="I237" s="152">
        <v>43404</v>
      </c>
      <c r="J237" s="149">
        <f t="shared" si="44"/>
        <v>43412</v>
      </c>
      <c r="K237" s="91" t="s">
        <v>65</v>
      </c>
      <c r="L237" s="111">
        <f t="shared" si="51"/>
        <v>43433</v>
      </c>
      <c r="M237" s="189">
        <f>EDATE(I237,10)</f>
        <v>43708</v>
      </c>
      <c r="N237" s="129" t="s">
        <v>116</v>
      </c>
      <c r="O237" s="114"/>
      <c r="P237" s="177" t="s">
        <v>95</v>
      </c>
      <c r="Q237" s="126">
        <v>43373</v>
      </c>
      <c r="R237" s="91" t="s">
        <v>357</v>
      </c>
      <c r="S237" s="106"/>
      <c r="T237" s="91">
        <f t="shared" si="45"/>
        <v>1</v>
      </c>
      <c r="U237" s="91">
        <v>1</v>
      </c>
    </row>
    <row r="238" spans="1:21">
      <c r="A238" s="308">
        <f t="shared" si="52"/>
        <v>10</v>
      </c>
      <c r="B238" s="91" t="s">
        <v>371</v>
      </c>
      <c r="C238" s="91" t="s">
        <v>94</v>
      </c>
      <c r="D238" s="130" t="s">
        <v>24</v>
      </c>
      <c r="E238" s="126">
        <v>43322</v>
      </c>
      <c r="F238" s="126">
        <v>43341</v>
      </c>
      <c r="G238" s="126">
        <v>43342</v>
      </c>
      <c r="H238" s="148">
        <f t="shared" ref="H238:H269" si="53">I238-13</f>
        <v>43391</v>
      </c>
      <c r="I238" s="152">
        <v>43404</v>
      </c>
      <c r="J238" s="149">
        <f t="shared" si="44"/>
        <v>43412</v>
      </c>
      <c r="K238" s="91" t="s">
        <v>65</v>
      </c>
      <c r="L238" s="111">
        <f t="shared" si="51"/>
        <v>43433</v>
      </c>
      <c r="M238" s="189">
        <f>EDATE(I240,10)</f>
        <v>43786</v>
      </c>
      <c r="N238" s="129" t="s">
        <v>116</v>
      </c>
      <c r="O238" s="114"/>
      <c r="P238" s="91"/>
      <c r="Q238" s="91"/>
      <c r="R238" s="91"/>
      <c r="S238" s="106"/>
      <c r="T238" s="91">
        <f t="shared" si="45"/>
        <v>1</v>
      </c>
      <c r="U238" s="91">
        <v>1</v>
      </c>
    </row>
    <row r="239" spans="1:21">
      <c r="A239" s="308">
        <f t="shared" si="52"/>
        <v>11</v>
      </c>
      <c r="B239" s="216" t="s">
        <v>372</v>
      </c>
      <c r="C239" s="91" t="s">
        <v>528</v>
      </c>
      <c r="D239" s="130" t="s">
        <v>38</v>
      </c>
      <c r="E239" s="126">
        <v>43363</v>
      </c>
      <c r="F239" s="126">
        <v>43385</v>
      </c>
      <c r="G239" s="155">
        <f>I239-62</f>
        <v>43391</v>
      </c>
      <c r="H239" s="148">
        <f t="shared" si="53"/>
        <v>43440</v>
      </c>
      <c r="I239" s="152">
        <v>43453</v>
      </c>
      <c r="J239" s="149">
        <f t="shared" si="44"/>
        <v>43461</v>
      </c>
      <c r="K239" s="91" t="s">
        <v>65</v>
      </c>
      <c r="L239" s="111">
        <f t="shared" si="51"/>
        <v>43482</v>
      </c>
      <c r="M239" s="189">
        <f t="shared" ref="M239:M270" si="54">EDATE(I239,10)</f>
        <v>43757</v>
      </c>
      <c r="N239" s="129" t="s">
        <v>116</v>
      </c>
      <c r="O239" s="114"/>
      <c r="P239" s="177" t="s">
        <v>95</v>
      </c>
      <c r="Q239" s="126">
        <v>42248</v>
      </c>
      <c r="R239" s="91" t="s">
        <v>68</v>
      </c>
      <c r="S239" s="106"/>
      <c r="T239" s="91">
        <f t="shared" si="45"/>
        <v>1</v>
      </c>
      <c r="U239" s="91">
        <v>1</v>
      </c>
    </row>
    <row r="240" spans="1:21">
      <c r="A240" s="283">
        <f t="shared" ref="A240:A255" si="55">ROW(1:1)</f>
        <v>1</v>
      </c>
      <c r="B240" s="91" t="s">
        <v>373</v>
      </c>
      <c r="C240" s="91" t="s">
        <v>79</v>
      </c>
      <c r="D240" s="130" t="s">
        <v>27</v>
      </c>
      <c r="E240" s="113">
        <v>43377</v>
      </c>
      <c r="F240" s="126">
        <v>43419</v>
      </c>
      <c r="G240" s="126">
        <v>43420</v>
      </c>
      <c r="H240" s="148">
        <f t="shared" si="53"/>
        <v>43469</v>
      </c>
      <c r="I240" s="152">
        <v>43482</v>
      </c>
      <c r="J240" s="149">
        <f t="shared" si="44"/>
        <v>43490</v>
      </c>
      <c r="K240" s="91" t="s">
        <v>65</v>
      </c>
      <c r="L240" s="111">
        <f t="shared" si="51"/>
        <v>43511</v>
      </c>
      <c r="M240" s="189">
        <f t="shared" si="54"/>
        <v>43786</v>
      </c>
      <c r="N240" s="129" t="s">
        <v>116</v>
      </c>
      <c r="O240" s="215"/>
      <c r="P240" s="177" t="s">
        <v>87</v>
      </c>
      <c r="Q240" s="126">
        <v>43381</v>
      </c>
      <c r="R240" s="91" t="s">
        <v>359</v>
      </c>
      <c r="S240" s="106" t="s">
        <v>374</v>
      </c>
      <c r="T240" s="91">
        <f t="shared" si="45"/>
        <v>1</v>
      </c>
      <c r="U240" s="91">
        <v>2</v>
      </c>
    </row>
    <row r="241" spans="1:21">
      <c r="A241" s="283">
        <f t="shared" si="55"/>
        <v>2</v>
      </c>
      <c r="B241" s="91" t="s">
        <v>375</v>
      </c>
      <c r="C241" s="91" t="s">
        <v>79</v>
      </c>
      <c r="D241" s="130" t="s">
        <v>27</v>
      </c>
      <c r="E241" s="126">
        <v>43279</v>
      </c>
      <c r="F241" s="126">
        <v>43433</v>
      </c>
      <c r="G241" s="155">
        <v>43434</v>
      </c>
      <c r="H241" s="148">
        <f t="shared" si="53"/>
        <v>43490</v>
      </c>
      <c r="I241" s="152">
        <v>43503</v>
      </c>
      <c r="J241" s="149">
        <f t="shared" si="44"/>
        <v>43511</v>
      </c>
      <c r="K241" s="91" t="s">
        <v>65</v>
      </c>
      <c r="L241" s="111">
        <f t="shared" si="51"/>
        <v>43532</v>
      </c>
      <c r="M241" s="189">
        <f t="shared" si="54"/>
        <v>43806</v>
      </c>
      <c r="N241" s="129" t="s">
        <v>116</v>
      </c>
      <c r="O241" s="114"/>
      <c r="P241" s="91" t="s">
        <v>376</v>
      </c>
      <c r="Q241" s="91">
        <v>2014</v>
      </c>
      <c r="R241" s="91"/>
      <c r="S241" s="106" t="s">
        <v>374</v>
      </c>
      <c r="T241" s="91">
        <f t="shared" si="45"/>
        <v>1</v>
      </c>
      <c r="U241" s="91">
        <v>2</v>
      </c>
    </row>
    <row r="242" spans="1:21">
      <c r="A242" s="283">
        <f t="shared" si="55"/>
        <v>3</v>
      </c>
      <c r="B242" s="91" t="s">
        <v>377</v>
      </c>
      <c r="C242" s="91" t="s">
        <v>122</v>
      </c>
      <c r="D242" s="130" t="s">
        <v>38</v>
      </c>
      <c r="E242" s="126">
        <v>43349</v>
      </c>
      <c r="F242" s="126">
        <v>43503</v>
      </c>
      <c r="G242" s="155">
        <v>43507</v>
      </c>
      <c r="H242" s="148">
        <f t="shared" si="53"/>
        <v>43554</v>
      </c>
      <c r="I242" s="152">
        <v>43567</v>
      </c>
      <c r="J242" s="149">
        <f t="shared" si="44"/>
        <v>43575</v>
      </c>
      <c r="K242" s="91" t="s">
        <v>65</v>
      </c>
      <c r="L242" s="111">
        <f t="shared" si="51"/>
        <v>43596</v>
      </c>
      <c r="M242" s="189">
        <f t="shared" si="54"/>
        <v>43873</v>
      </c>
      <c r="N242" s="129" t="s">
        <v>116</v>
      </c>
      <c r="O242" s="114"/>
      <c r="P242" s="177" t="s">
        <v>334</v>
      </c>
      <c r="Q242" s="126">
        <v>43278</v>
      </c>
      <c r="R242" s="91" t="s">
        <v>68</v>
      </c>
      <c r="S242" s="106" t="s">
        <v>374</v>
      </c>
      <c r="T242" s="91">
        <f t="shared" si="45"/>
        <v>1</v>
      </c>
      <c r="U242" s="91">
        <v>2</v>
      </c>
    </row>
    <row r="243" spans="1:21">
      <c r="A243" s="283">
        <f t="shared" si="55"/>
        <v>4</v>
      </c>
      <c r="B243" s="91" t="s">
        <v>378</v>
      </c>
      <c r="C243" s="91" t="s">
        <v>122</v>
      </c>
      <c r="D243" s="130" t="s">
        <v>38</v>
      </c>
      <c r="E243" s="126">
        <v>43458</v>
      </c>
      <c r="F243" s="126">
        <v>43503</v>
      </c>
      <c r="G243" s="155">
        <v>43507</v>
      </c>
      <c r="H243" s="148">
        <f t="shared" si="53"/>
        <v>43554</v>
      </c>
      <c r="I243" s="152">
        <v>43567</v>
      </c>
      <c r="J243" s="149">
        <f t="shared" si="44"/>
        <v>43575</v>
      </c>
      <c r="K243" s="91" t="s">
        <v>65</v>
      </c>
      <c r="L243" s="111">
        <f t="shared" si="51"/>
        <v>43596</v>
      </c>
      <c r="M243" s="189">
        <f t="shared" si="54"/>
        <v>43873</v>
      </c>
      <c r="N243" s="129" t="s">
        <v>116</v>
      </c>
      <c r="O243" s="215"/>
      <c r="P243" s="177" t="s">
        <v>95</v>
      </c>
      <c r="Q243" s="126">
        <v>43344</v>
      </c>
      <c r="R243" s="91" t="s">
        <v>68</v>
      </c>
      <c r="S243" s="106" t="s">
        <v>69</v>
      </c>
      <c r="T243" s="91">
        <f t="shared" si="45"/>
        <v>1</v>
      </c>
      <c r="U243" s="91">
        <v>2</v>
      </c>
    </row>
    <row r="244" spans="1:21">
      <c r="A244" s="283">
        <f t="shared" si="55"/>
        <v>5</v>
      </c>
      <c r="B244" s="217" t="s">
        <v>379</v>
      </c>
      <c r="C244" s="91" t="s">
        <v>122</v>
      </c>
      <c r="D244" s="130" t="s">
        <v>38</v>
      </c>
      <c r="E244" s="126">
        <v>43458</v>
      </c>
      <c r="F244" s="126">
        <v>43503</v>
      </c>
      <c r="G244" s="155">
        <v>43507</v>
      </c>
      <c r="H244" s="148">
        <f t="shared" si="53"/>
        <v>43554</v>
      </c>
      <c r="I244" s="152">
        <v>43567</v>
      </c>
      <c r="J244" s="149">
        <f t="shared" si="44"/>
        <v>43575</v>
      </c>
      <c r="K244" s="91" t="s">
        <v>65</v>
      </c>
      <c r="L244" s="111">
        <f t="shared" si="51"/>
        <v>43596</v>
      </c>
      <c r="M244" s="189">
        <f t="shared" si="54"/>
        <v>43873</v>
      </c>
      <c r="N244" s="129" t="s">
        <v>116</v>
      </c>
      <c r="O244" s="215"/>
      <c r="P244" s="177" t="s">
        <v>87</v>
      </c>
      <c r="Q244" s="126">
        <v>43435</v>
      </c>
      <c r="R244" s="91" t="s">
        <v>68</v>
      </c>
      <c r="S244" s="106" t="s">
        <v>374</v>
      </c>
      <c r="T244" s="91">
        <f t="shared" si="45"/>
        <v>1</v>
      </c>
      <c r="U244" s="91">
        <v>2</v>
      </c>
    </row>
    <row r="245" spans="1:21">
      <c r="A245" s="283">
        <f t="shared" si="55"/>
        <v>6</v>
      </c>
      <c r="B245" s="91" t="s">
        <v>380</v>
      </c>
      <c r="C245" s="91" t="s">
        <v>122</v>
      </c>
      <c r="D245" s="130" t="s">
        <v>38</v>
      </c>
      <c r="E245" s="126">
        <v>43486</v>
      </c>
      <c r="F245" s="126">
        <v>43503</v>
      </c>
      <c r="G245" s="155">
        <v>43507</v>
      </c>
      <c r="H245" s="148">
        <f t="shared" si="53"/>
        <v>43554</v>
      </c>
      <c r="I245" s="152">
        <v>43567</v>
      </c>
      <c r="J245" s="149">
        <f t="shared" si="44"/>
        <v>43575</v>
      </c>
      <c r="K245" s="91" t="s">
        <v>65</v>
      </c>
      <c r="L245" s="111">
        <f t="shared" si="51"/>
        <v>43596</v>
      </c>
      <c r="M245" s="189">
        <f t="shared" si="54"/>
        <v>43873</v>
      </c>
      <c r="N245" s="129" t="s">
        <v>116</v>
      </c>
      <c r="O245" s="114"/>
      <c r="P245" s="91" t="s">
        <v>92</v>
      </c>
      <c r="Q245" s="91">
        <v>2017</v>
      </c>
      <c r="R245" s="91"/>
      <c r="S245" s="106" t="s">
        <v>69</v>
      </c>
      <c r="T245" s="91">
        <f t="shared" si="45"/>
        <v>1</v>
      </c>
      <c r="U245" s="91">
        <v>2</v>
      </c>
    </row>
    <row r="246" spans="1:21">
      <c r="A246" s="283">
        <f t="shared" si="55"/>
        <v>7</v>
      </c>
      <c r="B246" s="91" t="s">
        <v>381</v>
      </c>
      <c r="C246" s="91" t="s">
        <v>94</v>
      </c>
      <c r="D246" s="130" t="s">
        <v>25</v>
      </c>
      <c r="E246" s="126">
        <v>43483</v>
      </c>
      <c r="F246" s="126">
        <v>43502</v>
      </c>
      <c r="G246" s="155">
        <v>43507</v>
      </c>
      <c r="H246" s="148">
        <f t="shared" si="53"/>
        <v>43559</v>
      </c>
      <c r="I246" s="152">
        <v>43572</v>
      </c>
      <c r="J246" s="149">
        <f t="shared" si="44"/>
        <v>43580</v>
      </c>
      <c r="K246" s="91" t="s">
        <v>65</v>
      </c>
      <c r="L246" s="111">
        <f t="shared" si="51"/>
        <v>43601</v>
      </c>
      <c r="M246" s="189">
        <f t="shared" si="54"/>
        <v>43878</v>
      </c>
      <c r="N246" s="129" t="s">
        <v>116</v>
      </c>
      <c r="O246" s="215"/>
      <c r="P246" s="177" t="s">
        <v>87</v>
      </c>
      <c r="Q246" s="126">
        <v>43009</v>
      </c>
      <c r="R246" s="91" t="s">
        <v>68</v>
      </c>
      <c r="S246" s="106" t="s">
        <v>69</v>
      </c>
      <c r="T246" s="91">
        <f t="shared" si="45"/>
        <v>1</v>
      </c>
      <c r="U246" s="91">
        <v>2</v>
      </c>
    </row>
    <row r="247" spans="1:21">
      <c r="A247" s="283">
        <f t="shared" si="55"/>
        <v>8</v>
      </c>
      <c r="B247" s="91" t="s">
        <v>382</v>
      </c>
      <c r="C247" s="91" t="s">
        <v>261</v>
      </c>
      <c r="D247" s="130" t="s">
        <v>26</v>
      </c>
      <c r="E247" s="126">
        <v>43482</v>
      </c>
      <c r="F247" s="126">
        <v>43516</v>
      </c>
      <c r="G247" s="155">
        <v>43517</v>
      </c>
      <c r="H247" s="148">
        <f t="shared" si="53"/>
        <v>43566</v>
      </c>
      <c r="I247" s="152">
        <v>43579</v>
      </c>
      <c r="J247" s="149">
        <f t="shared" si="44"/>
        <v>43587</v>
      </c>
      <c r="K247" s="91" t="s">
        <v>65</v>
      </c>
      <c r="L247" s="202">
        <f t="shared" si="51"/>
        <v>43608</v>
      </c>
      <c r="M247" s="189">
        <f t="shared" si="54"/>
        <v>43885</v>
      </c>
      <c r="N247" s="129" t="s">
        <v>116</v>
      </c>
      <c r="O247" s="215"/>
      <c r="P247" s="91" t="s">
        <v>92</v>
      </c>
      <c r="Q247" s="91">
        <v>2005</v>
      </c>
      <c r="R247" s="91"/>
      <c r="S247" s="106" t="s">
        <v>69</v>
      </c>
      <c r="T247" s="91">
        <f t="shared" si="45"/>
        <v>1</v>
      </c>
      <c r="U247" s="91">
        <v>2</v>
      </c>
    </row>
    <row r="248" spans="1:21">
      <c r="A248" s="283">
        <f t="shared" si="55"/>
        <v>9</v>
      </c>
      <c r="B248" s="91" t="s">
        <v>383</v>
      </c>
      <c r="C248" s="91" t="s">
        <v>261</v>
      </c>
      <c r="D248" s="130" t="s">
        <v>22</v>
      </c>
      <c r="E248" s="126">
        <v>43482</v>
      </c>
      <c r="F248" s="126">
        <v>43516</v>
      </c>
      <c r="G248" s="155">
        <v>43517</v>
      </c>
      <c r="H248" s="148">
        <f t="shared" si="53"/>
        <v>43566</v>
      </c>
      <c r="I248" s="152">
        <v>43579</v>
      </c>
      <c r="J248" s="149">
        <f t="shared" si="44"/>
        <v>43587</v>
      </c>
      <c r="K248" s="91" t="s">
        <v>65</v>
      </c>
      <c r="L248" s="202">
        <f t="shared" si="51"/>
        <v>43608</v>
      </c>
      <c r="M248" s="189">
        <f t="shared" si="54"/>
        <v>43885</v>
      </c>
      <c r="N248" s="129" t="s">
        <v>116</v>
      </c>
      <c r="O248" s="215"/>
      <c r="P248" s="177" t="s">
        <v>87</v>
      </c>
      <c r="Q248" s="126">
        <v>43497</v>
      </c>
      <c r="R248" s="91" t="s">
        <v>351</v>
      </c>
      <c r="S248" s="106" t="s">
        <v>69</v>
      </c>
      <c r="T248" s="91">
        <f t="shared" si="45"/>
        <v>1</v>
      </c>
      <c r="U248" s="91">
        <v>2</v>
      </c>
    </row>
    <row r="249" spans="1:21">
      <c r="A249" s="283">
        <f t="shared" si="55"/>
        <v>10</v>
      </c>
      <c r="B249" s="91" t="s">
        <v>384</v>
      </c>
      <c r="C249" s="91" t="s">
        <v>122</v>
      </c>
      <c r="D249" s="130" t="s">
        <v>30</v>
      </c>
      <c r="E249" s="126">
        <v>43516</v>
      </c>
      <c r="F249" s="126">
        <v>43535</v>
      </c>
      <c r="G249" s="155">
        <f>I249-62</f>
        <v>43540</v>
      </c>
      <c r="H249" s="148">
        <f t="shared" si="53"/>
        <v>43589</v>
      </c>
      <c r="I249" s="152">
        <v>43602</v>
      </c>
      <c r="J249" s="149">
        <f t="shared" si="44"/>
        <v>43610</v>
      </c>
      <c r="K249" s="91" t="s">
        <v>65</v>
      </c>
      <c r="L249" s="111">
        <f t="shared" si="51"/>
        <v>43631</v>
      </c>
      <c r="M249" s="189">
        <f t="shared" si="54"/>
        <v>43907</v>
      </c>
      <c r="N249" s="129" t="s">
        <v>116</v>
      </c>
      <c r="O249" s="215"/>
      <c r="P249" s="177" t="s">
        <v>95</v>
      </c>
      <c r="Q249" s="126">
        <v>42979</v>
      </c>
      <c r="R249" s="91" t="s">
        <v>68</v>
      </c>
      <c r="S249" s="106" t="s">
        <v>69</v>
      </c>
      <c r="T249" s="91">
        <f t="shared" si="45"/>
        <v>1</v>
      </c>
      <c r="U249" s="91">
        <v>2</v>
      </c>
    </row>
    <row r="250" spans="1:21">
      <c r="A250" s="283">
        <f t="shared" si="55"/>
        <v>11</v>
      </c>
      <c r="B250" s="91" t="s">
        <v>385</v>
      </c>
      <c r="C250" s="91" t="s">
        <v>122</v>
      </c>
      <c r="D250" s="130" t="s">
        <v>38</v>
      </c>
      <c r="E250" s="126">
        <v>43516</v>
      </c>
      <c r="F250" s="126">
        <v>43535</v>
      </c>
      <c r="G250" s="155">
        <f>I250-62</f>
        <v>43540</v>
      </c>
      <c r="H250" s="148">
        <f t="shared" si="53"/>
        <v>43589</v>
      </c>
      <c r="I250" s="152">
        <v>43602</v>
      </c>
      <c r="J250" s="149">
        <f t="shared" si="44"/>
        <v>43610</v>
      </c>
      <c r="K250" s="91" t="s">
        <v>65</v>
      </c>
      <c r="L250" s="111">
        <f t="shared" si="51"/>
        <v>43631</v>
      </c>
      <c r="M250" s="189">
        <f t="shared" si="54"/>
        <v>43907</v>
      </c>
      <c r="N250" s="129" t="s">
        <v>116</v>
      </c>
      <c r="O250" s="215"/>
      <c r="P250" s="177" t="s">
        <v>67</v>
      </c>
      <c r="Q250" s="126">
        <v>43344</v>
      </c>
      <c r="R250" s="91" t="s">
        <v>68</v>
      </c>
      <c r="S250" s="106" t="s">
        <v>69</v>
      </c>
      <c r="T250" s="91">
        <f t="shared" si="45"/>
        <v>1</v>
      </c>
      <c r="U250" s="91">
        <v>2</v>
      </c>
    </row>
    <row r="251" spans="1:21">
      <c r="A251" s="283">
        <f t="shared" si="55"/>
        <v>12</v>
      </c>
      <c r="B251" s="91" t="s">
        <v>386</v>
      </c>
      <c r="C251" s="91" t="s">
        <v>79</v>
      </c>
      <c r="D251" s="130" t="s">
        <v>27</v>
      </c>
      <c r="E251" s="126">
        <v>43507</v>
      </c>
      <c r="F251" s="126">
        <v>43545</v>
      </c>
      <c r="G251" s="155">
        <f>I251-62</f>
        <v>43546</v>
      </c>
      <c r="H251" s="148">
        <f t="shared" si="53"/>
        <v>43595</v>
      </c>
      <c r="I251" s="110">
        <v>43608</v>
      </c>
      <c r="J251" s="149">
        <f t="shared" si="44"/>
        <v>43616</v>
      </c>
      <c r="K251" s="91" t="s">
        <v>65</v>
      </c>
      <c r="L251" s="111">
        <f t="shared" si="51"/>
        <v>43637</v>
      </c>
      <c r="M251" s="189">
        <f t="shared" si="54"/>
        <v>43913</v>
      </c>
      <c r="N251" s="129" t="s">
        <v>116</v>
      </c>
      <c r="O251" s="215"/>
      <c r="P251" s="177" t="s">
        <v>95</v>
      </c>
      <c r="Q251" s="126">
        <v>43343</v>
      </c>
      <c r="R251" s="91" t="s">
        <v>68</v>
      </c>
      <c r="S251" s="106" t="s">
        <v>69</v>
      </c>
      <c r="T251" s="91">
        <f t="shared" si="45"/>
        <v>1</v>
      </c>
      <c r="U251" s="91">
        <v>2</v>
      </c>
    </row>
    <row r="252" spans="1:21">
      <c r="A252" s="283">
        <f t="shared" si="55"/>
        <v>13</v>
      </c>
      <c r="B252" s="91" t="s">
        <v>387</v>
      </c>
      <c r="C252" s="91" t="s">
        <v>122</v>
      </c>
      <c r="D252" s="130" t="s">
        <v>38</v>
      </c>
      <c r="E252" s="126">
        <v>43524</v>
      </c>
      <c r="F252" s="126">
        <v>43544</v>
      </c>
      <c r="G252" s="155">
        <f>I252-62</f>
        <v>43552</v>
      </c>
      <c r="H252" s="148">
        <f t="shared" si="53"/>
        <v>43601</v>
      </c>
      <c r="I252" s="152">
        <v>43614</v>
      </c>
      <c r="J252" s="149">
        <f t="shared" si="44"/>
        <v>43622</v>
      </c>
      <c r="K252" s="91" t="s">
        <v>65</v>
      </c>
      <c r="L252" s="111">
        <f t="shared" ref="L252:L287" si="56">I252+29</f>
        <v>43643</v>
      </c>
      <c r="M252" s="189">
        <f t="shared" si="54"/>
        <v>43919</v>
      </c>
      <c r="N252" s="129" t="s">
        <v>116</v>
      </c>
      <c r="O252" s="215"/>
      <c r="P252" s="177" t="s">
        <v>95</v>
      </c>
      <c r="Q252" s="126">
        <v>43617</v>
      </c>
      <c r="R252" s="91" t="s">
        <v>275</v>
      </c>
      <c r="S252" s="106" t="s">
        <v>69</v>
      </c>
      <c r="T252" s="91">
        <f t="shared" si="45"/>
        <v>0</v>
      </c>
      <c r="U252" s="91">
        <v>2</v>
      </c>
    </row>
    <row r="253" spans="1:21">
      <c r="A253" s="283">
        <f t="shared" si="55"/>
        <v>14</v>
      </c>
      <c r="B253" s="91" t="s">
        <v>388</v>
      </c>
      <c r="C253" s="91" t="s">
        <v>107</v>
      </c>
      <c r="D253" s="130" t="s">
        <v>110</v>
      </c>
      <c r="E253" s="126">
        <v>43511</v>
      </c>
      <c r="F253" s="126">
        <v>43542</v>
      </c>
      <c r="G253" s="155">
        <f>I253-62</f>
        <v>43553</v>
      </c>
      <c r="H253" s="148">
        <f t="shared" si="53"/>
        <v>43602</v>
      </c>
      <c r="I253" s="152">
        <v>43615</v>
      </c>
      <c r="J253" s="149">
        <f t="shared" si="44"/>
        <v>43623</v>
      </c>
      <c r="K253" s="91" t="s">
        <v>65</v>
      </c>
      <c r="L253" s="111">
        <f t="shared" si="56"/>
        <v>43644</v>
      </c>
      <c r="M253" s="189">
        <f t="shared" si="54"/>
        <v>43920</v>
      </c>
      <c r="N253" s="129" t="s">
        <v>116</v>
      </c>
      <c r="O253" s="215"/>
      <c r="P253" s="177" t="s">
        <v>67</v>
      </c>
      <c r="Q253" s="126">
        <v>43344</v>
      </c>
      <c r="R253" s="91" t="s">
        <v>68</v>
      </c>
      <c r="S253" s="106" t="s">
        <v>374</v>
      </c>
      <c r="T253" s="91">
        <f t="shared" si="45"/>
        <v>1</v>
      </c>
      <c r="U253" s="91">
        <v>2</v>
      </c>
    </row>
    <row r="254" spans="1:21">
      <c r="A254" s="283">
        <f t="shared" si="55"/>
        <v>15</v>
      </c>
      <c r="B254" s="91" t="s">
        <v>389</v>
      </c>
      <c r="C254" s="91" t="s">
        <v>94</v>
      </c>
      <c r="D254" s="130" t="s">
        <v>24</v>
      </c>
      <c r="E254" s="126">
        <v>43544</v>
      </c>
      <c r="F254" s="126">
        <v>43564</v>
      </c>
      <c r="G254" s="155">
        <v>43564</v>
      </c>
      <c r="H254" s="148">
        <f t="shared" si="53"/>
        <v>43614</v>
      </c>
      <c r="I254" s="152">
        <v>43627</v>
      </c>
      <c r="J254" s="149">
        <f t="shared" si="44"/>
        <v>43635</v>
      </c>
      <c r="K254" s="91" t="s">
        <v>65</v>
      </c>
      <c r="L254" s="111">
        <f t="shared" si="56"/>
        <v>43656</v>
      </c>
      <c r="M254" s="189">
        <f t="shared" si="54"/>
        <v>43932</v>
      </c>
      <c r="N254" s="129" t="s">
        <v>116</v>
      </c>
      <c r="O254" s="215"/>
      <c r="P254" s="177" t="s">
        <v>95</v>
      </c>
      <c r="Q254" s="126">
        <v>43344</v>
      </c>
      <c r="R254" s="91" t="s">
        <v>68</v>
      </c>
      <c r="S254" s="106" t="s">
        <v>69</v>
      </c>
      <c r="T254" s="91">
        <f t="shared" si="45"/>
        <v>1</v>
      </c>
      <c r="U254" s="91">
        <v>2</v>
      </c>
    </row>
    <row r="255" spans="1:21">
      <c r="A255" s="283">
        <f t="shared" si="55"/>
        <v>16</v>
      </c>
      <c r="B255" s="91" t="s">
        <v>390</v>
      </c>
      <c r="C255" s="91" t="s">
        <v>94</v>
      </c>
      <c r="D255" s="130" t="s">
        <v>25</v>
      </c>
      <c r="E255" s="126">
        <v>43544</v>
      </c>
      <c r="F255" s="126">
        <v>43564</v>
      </c>
      <c r="G255" s="155">
        <v>43564</v>
      </c>
      <c r="H255" s="148">
        <f t="shared" si="53"/>
        <v>43614</v>
      </c>
      <c r="I255" s="152">
        <v>43627</v>
      </c>
      <c r="J255" s="149">
        <f t="shared" si="44"/>
        <v>43635</v>
      </c>
      <c r="K255" s="91" t="s">
        <v>65</v>
      </c>
      <c r="L255" s="111">
        <f t="shared" si="56"/>
        <v>43656</v>
      </c>
      <c r="M255" s="189">
        <f t="shared" si="54"/>
        <v>43932</v>
      </c>
      <c r="N255" s="129" t="s">
        <v>116</v>
      </c>
      <c r="O255" s="218"/>
      <c r="P255" s="177" t="s">
        <v>87</v>
      </c>
      <c r="Q255" s="126">
        <v>43497</v>
      </c>
      <c r="R255" s="91" t="s">
        <v>351</v>
      </c>
      <c r="S255" s="106" t="s">
        <v>69</v>
      </c>
      <c r="T255" s="91">
        <f t="shared" si="45"/>
        <v>1</v>
      </c>
      <c r="U255" s="91">
        <v>2</v>
      </c>
    </row>
    <row r="256" spans="1:21">
      <c r="A256" s="308">
        <f t="shared" ref="A256:A271" si="57">ROW(1:1)</f>
        <v>1</v>
      </c>
      <c r="B256" s="91" t="s">
        <v>392</v>
      </c>
      <c r="C256" s="91" t="s">
        <v>526</v>
      </c>
      <c r="D256" s="130" t="s">
        <v>38</v>
      </c>
      <c r="E256" s="126">
        <v>43605</v>
      </c>
      <c r="F256" s="126">
        <v>43634</v>
      </c>
      <c r="G256" s="155">
        <v>43635</v>
      </c>
      <c r="H256" s="148">
        <f t="shared" si="53"/>
        <v>43712</v>
      </c>
      <c r="I256" s="152">
        <v>43725</v>
      </c>
      <c r="J256" s="109">
        <f t="shared" si="44"/>
        <v>43733</v>
      </c>
      <c r="K256" s="91" t="s">
        <v>65</v>
      </c>
      <c r="L256" s="111">
        <f t="shared" si="56"/>
        <v>43754</v>
      </c>
      <c r="M256" s="189">
        <f t="shared" si="54"/>
        <v>44029</v>
      </c>
      <c r="N256" s="129" t="s">
        <v>116</v>
      </c>
      <c r="O256" s="215"/>
      <c r="P256" s="177" t="s">
        <v>95</v>
      </c>
      <c r="Q256" s="126">
        <v>43344</v>
      </c>
      <c r="R256" s="91" t="s">
        <v>68</v>
      </c>
      <c r="S256" s="106" t="s">
        <v>69</v>
      </c>
      <c r="T256" s="91">
        <f t="shared" si="45"/>
        <v>1</v>
      </c>
      <c r="U256" s="91">
        <v>1</v>
      </c>
    </row>
    <row r="257" spans="1:21">
      <c r="A257" s="308">
        <f t="shared" si="57"/>
        <v>2</v>
      </c>
      <c r="B257" s="91" t="s">
        <v>394</v>
      </c>
      <c r="C257" s="91" t="s">
        <v>526</v>
      </c>
      <c r="D257" s="130" t="s">
        <v>38</v>
      </c>
      <c r="E257" s="126">
        <v>43607</v>
      </c>
      <c r="F257" s="126">
        <v>43634</v>
      </c>
      <c r="G257" s="155">
        <v>43635</v>
      </c>
      <c r="H257" s="148">
        <f t="shared" si="53"/>
        <v>43712</v>
      </c>
      <c r="I257" s="152">
        <v>43725</v>
      </c>
      <c r="J257" s="109">
        <f t="shared" ref="J257:J290" si="58">I257+8</f>
        <v>43733</v>
      </c>
      <c r="K257" s="91" t="s">
        <v>65</v>
      </c>
      <c r="L257" s="111">
        <f t="shared" si="56"/>
        <v>43754</v>
      </c>
      <c r="M257" s="189">
        <f t="shared" si="54"/>
        <v>44029</v>
      </c>
      <c r="N257" s="129" t="s">
        <v>116</v>
      </c>
      <c r="O257" s="215"/>
      <c r="P257" s="177" t="s">
        <v>67</v>
      </c>
      <c r="Q257" s="126">
        <v>43278</v>
      </c>
      <c r="R257" s="91" t="s">
        <v>68</v>
      </c>
      <c r="S257" s="106" t="s">
        <v>69</v>
      </c>
      <c r="T257" s="91">
        <f t="shared" si="45"/>
        <v>1</v>
      </c>
      <c r="U257" s="91">
        <v>1</v>
      </c>
    </row>
    <row r="258" spans="1:21">
      <c r="A258" s="308">
        <f t="shared" si="57"/>
        <v>3</v>
      </c>
      <c r="B258" s="91" t="s">
        <v>395</v>
      </c>
      <c r="C258" s="91" t="s">
        <v>79</v>
      </c>
      <c r="D258" s="130" t="s">
        <v>27</v>
      </c>
      <c r="E258" s="126">
        <v>43584</v>
      </c>
      <c r="F258" s="126">
        <v>43614</v>
      </c>
      <c r="G258" s="155">
        <v>43615</v>
      </c>
      <c r="H258" s="148">
        <f t="shared" si="53"/>
        <v>43714</v>
      </c>
      <c r="I258" s="152">
        <v>43727</v>
      </c>
      <c r="J258" s="149">
        <f t="shared" si="58"/>
        <v>43735</v>
      </c>
      <c r="K258" s="91" t="s">
        <v>65</v>
      </c>
      <c r="L258" s="111">
        <f t="shared" si="56"/>
        <v>43756</v>
      </c>
      <c r="M258" s="189">
        <f t="shared" si="54"/>
        <v>44031</v>
      </c>
      <c r="N258" s="129" t="s">
        <v>116</v>
      </c>
      <c r="O258" s="215"/>
      <c r="P258" s="177" t="s">
        <v>67</v>
      </c>
      <c r="Q258" s="126">
        <v>42978</v>
      </c>
      <c r="R258" s="91" t="s">
        <v>68</v>
      </c>
      <c r="S258" s="106" t="s">
        <v>374</v>
      </c>
      <c r="T258" s="91">
        <f t="shared" ref="T258:T321" si="59">IF(I258&gt;Q258,1,0)</f>
        <v>1</v>
      </c>
      <c r="U258" s="91">
        <v>1</v>
      </c>
    </row>
    <row r="259" spans="1:21">
      <c r="A259" s="308">
        <f t="shared" si="57"/>
        <v>4</v>
      </c>
      <c r="B259" s="91" t="s">
        <v>396</v>
      </c>
      <c r="C259" s="105" t="s">
        <v>527</v>
      </c>
      <c r="D259" s="107" t="s">
        <v>128</v>
      </c>
      <c r="E259" s="126">
        <v>43599</v>
      </c>
      <c r="F259" s="126">
        <v>43635</v>
      </c>
      <c r="G259" s="155">
        <v>43636</v>
      </c>
      <c r="H259" s="148">
        <f t="shared" si="53"/>
        <v>43719</v>
      </c>
      <c r="I259" s="152">
        <v>43732</v>
      </c>
      <c r="J259" s="149">
        <f t="shared" si="58"/>
        <v>43740</v>
      </c>
      <c r="K259" s="91" t="s">
        <v>65</v>
      </c>
      <c r="L259" s="111">
        <f t="shared" si="56"/>
        <v>43761</v>
      </c>
      <c r="M259" s="189">
        <f t="shared" si="54"/>
        <v>44036</v>
      </c>
      <c r="N259" s="129" t="s">
        <v>116</v>
      </c>
      <c r="O259" s="215"/>
      <c r="P259" s="177" t="s">
        <v>67</v>
      </c>
      <c r="Q259" s="126">
        <v>43278</v>
      </c>
      <c r="R259" s="91" t="s">
        <v>68</v>
      </c>
      <c r="S259" s="106" t="s">
        <v>69</v>
      </c>
      <c r="T259" s="91">
        <f t="shared" si="59"/>
        <v>1</v>
      </c>
      <c r="U259" s="91">
        <v>1</v>
      </c>
    </row>
    <row r="260" spans="1:21">
      <c r="A260" s="308">
        <f t="shared" si="57"/>
        <v>5</v>
      </c>
      <c r="B260" s="91" t="s">
        <v>397</v>
      </c>
      <c r="C260" s="91" t="s">
        <v>261</v>
      </c>
      <c r="D260" s="130" t="s">
        <v>22</v>
      </c>
      <c r="E260" s="126">
        <v>43619</v>
      </c>
      <c r="F260" s="126">
        <v>43635</v>
      </c>
      <c r="G260" s="155">
        <v>43636</v>
      </c>
      <c r="H260" s="148">
        <f t="shared" si="53"/>
        <v>43720</v>
      </c>
      <c r="I260" s="110">
        <v>43733</v>
      </c>
      <c r="J260" s="149">
        <f t="shared" si="58"/>
        <v>43741</v>
      </c>
      <c r="K260" s="91" t="s">
        <v>65</v>
      </c>
      <c r="L260" s="111">
        <f t="shared" si="56"/>
        <v>43762</v>
      </c>
      <c r="M260" s="189">
        <f t="shared" si="54"/>
        <v>44037</v>
      </c>
      <c r="N260" s="129" t="s">
        <v>116</v>
      </c>
      <c r="O260" s="215"/>
      <c r="P260" s="177" t="s">
        <v>67</v>
      </c>
      <c r="Q260" s="126">
        <v>43707</v>
      </c>
      <c r="R260" s="91" t="s">
        <v>357</v>
      </c>
      <c r="S260" s="106" t="s">
        <v>69</v>
      </c>
      <c r="T260" s="91">
        <f t="shared" si="59"/>
        <v>1</v>
      </c>
      <c r="U260" s="91">
        <v>1</v>
      </c>
    </row>
    <row r="261" spans="1:21">
      <c r="A261" s="308">
        <f t="shared" si="57"/>
        <v>6</v>
      </c>
      <c r="B261" s="91" t="s">
        <v>398</v>
      </c>
      <c r="C261" s="91" t="s">
        <v>261</v>
      </c>
      <c r="D261" s="130" t="s">
        <v>22</v>
      </c>
      <c r="E261" s="126">
        <v>43619</v>
      </c>
      <c r="F261" s="126">
        <v>43635</v>
      </c>
      <c r="G261" s="155">
        <v>43636</v>
      </c>
      <c r="H261" s="148">
        <f t="shared" si="53"/>
        <v>43720</v>
      </c>
      <c r="I261" s="110">
        <v>43733</v>
      </c>
      <c r="J261" s="149">
        <f t="shared" si="58"/>
        <v>43741</v>
      </c>
      <c r="K261" s="91" t="s">
        <v>65</v>
      </c>
      <c r="L261" s="111">
        <f t="shared" si="56"/>
        <v>43762</v>
      </c>
      <c r="M261" s="189">
        <f t="shared" si="54"/>
        <v>44037</v>
      </c>
      <c r="N261" s="129" t="s">
        <v>116</v>
      </c>
      <c r="O261" s="215"/>
      <c r="P261" s="177" t="s">
        <v>67</v>
      </c>
      <c r="Q261" s="126">
        <v>43707</v>
      </c>
      <c r="R261" s="91" t="s">
        <v>357</v>
      </c>
      <c r="S261" s="106" t="s">
        <v>69</v>
      </c>
      <c r="T261" s="91">
        <f t="shared" si="59"/>
        <v>1</v>
      </c>
      <c r="U261" s="91">
        <v>1</v>
      </c>
    </row>
    <row r="262" spans="1:21">
      <c r="A262" s="308">
        <f t="shared" si="57"/>
        <v>7</v>
      </c>
      <c r="B262" s="91" t="s">
        <v>399</v>
      </c>
      <c r="C262" s="91" t="s">
        <v>122</v>
      </c>
      <c r="D262" s="130" t="s">
        <v>38</v>
      </c>
      <c r="E262" s="126">
        <v>43600</v>
      </c>
      <c r="F262" s="126">
        <v>43634</v>
      </c>
      <c r="G262" s="155">
        <v>43635</v>
      </c>
      <c r="H262" s="148">
        <f t="shared" si="53"/>
        <v>43720</v>
      </c>
      <c r="I262" s="110">
        <v>43733</v>
      </c>
      <c r="J262" s="149">
        <f t="shared" si="58"/>
        <v>43741</v>
      </c>
      <c r="K262" s="91" t="s">
        <v>65</v>
      </c>
      <c r="L262" s="111">
        <f t="shared" si="56"/>
        <v>43762</v>
      </c>
      <c r="M262" s="189">
        <f t="shared" si="54"/>
        <v>44037</v>
      </c>
      <c r="N262" s="129" t="s">
        <v>116</v>
      </c>
      <c r="O262" s="215"/>
      <c r="P262" s="177" t="s">
        <v>67</v>
      </c>
      <c r="Q262" s="126">
        <v>43278</v>
      </c>
      <c r="R262" s="91" t="s">
        <v>359</v>
      </c>
      <c r="S262" s="106" t="s">
        <v>69</v>
      </c>
      <c r="T262" s="91">
        <f t="shared" si="59"/>
        <v>1</v>
      </c>
      <c r="U262" s="91">
        <v>1</v>
      </c>
    </row>
    <row r="263" spans="1:21">
      <c r="A263" s="308">
        <f t="shared" si="57"/>
        <v>8</v>
      </c>
      <c r="B263" s="91" t="s">
        <v>400</v>
      </c>
      <c r="C263" s="91" t="s">
        <v>122</v>
      </c>
      <c r="D263" s="130" t="s">
        <v>38</v>
      </c>
      <c r="E263" s="126">
        <v>43600</v>
      </c>
      <c r="F263" s="126">
        <v>43634</v>
      </c>
      <c r="G263" s="155">
        <v>43635</v>
      </c>
      <c r="H263" s="148">
        <f t="shared" si="53"/>
        <v>43720</v>
      </c>
      <c r="I263" s="110">
        <v>43733</v>
      </c>
      <c r="J263" s="149">
        <f t="shared" si="58"/>
        <v>43741</v>
      </c>
      <c r="K263" s="91" t="s">
        <v>65</v>
      </c>
      <c r="L263" s="111">
        <f t="shared" si="56"/>
        <v>43762</v>
      </c>
      <c r="M263" s="189">
        <f t="shared" si="54"/>
        <v>44037</v>
      </c>
      <c r="N263" s="129" t="s">
        <v>116</v>
      </c>
      <c r="O263" s="215"/>
      <c r="P263" s="177" t="s">
        <v>95</v>
      </c>
      <c r="Q263" s="126">
        <v>42309</v>
      </c>
      <c r="R263" s="91" t="s">
        <v>68</v>
      </c>
      <c r="S263" s="106" t="s">
        <v>374</v>
      </c>
      <c r="T263" s="91">
        <f t="shared" si="59"/>
        <v>1</v>
      </c>
      <c r="U263" s="91">
        <v>1</v>
      </c>
    </row>
    <row r="264" spans="1:21">
      <c r="A264" s="308">
        <f t="shared" si="57"/>
        <v>9</v>
      </c>
      <c r="B264" s="91" t="s">
        <v>401</v>
      </c>
      <c r="C264" s="91" t="s">
        <v>104</v>
      </c>
      <c r="D264" s="130" t="s">
        <v>105</v>
      </c>
      <c r="E264" s="126">
        <v>43544</v>
      </c>
      <c r="F264" s="126">
        <v>43601</v>
      </c>
      <c r="G264" s="155">
        <v>43605</v>
      </c>
      <c r="H264" s="148">
        <f t="shared" si="53"/>
        <v>43721</v>
      </c>
      <c r="I264" s="152">
        <v>43734</v>
      </c>
      <c r="J264" s="149">
        <f t="shared" si="58"/>
        <v>43742</v>
      </c>
      <c r="K264" s="91" t="s">
        <v>65</v>
      </c>
      <c r="L264" s="111">
        <f t="shared" si="56"/>
        <v>43763</v>
      </c>
      <c r="M264" s="189">
        <f t="shared" si="54"/>
        <v>44038</v>
      </c>
      <c r="N264" s="129" t="s">
        <v>116</v>
      </c>
      <c r="O264" s="215"/>
      <c r="P264" s="177" t="s">
        <v>95</v>
      </c>
      <c r="Q264" s="126">
        <v>42979</v>
      </c>
      <c r="R264" s="91" t="s">
        <v>68</v>
      </c>
      <c r="S264" s="106" t="s">
        <v>69</v>
      </c>
      <c r="T264" s="91">
        <f t="shared" si="59"/>
        <v>1</v>
      </c>
      <c r="U264" s="91">
        <v>1</v>
      </c>
    </row>
    <row r="265" spans="1:21">
      <c r="A265" s="308">
        <f t="shared" si="57"/>
        <v>10</v>
      </c>
      <c r="B265" s="91" t="s">
        <v>402</v>
      </c>
      <c r="C265" s="91" t="s">
        <v>122</v>
      </c>
      <c r="D265" s="130" t="s">
        <v>38</v>
      </c>
      <c r="E265" s="126">
        <v>43600</v>
      </c>
      <c r="F265" s="126">
        <v>43635</v>
      </c>
      <c r="G265" s="155">
        <v>43636</v>
      </c>
      <c r="H265" s="148">
        <f t="shared" si="53"/>
        <v>43755</v>
      </c>
      <c r="I265" s="152">
        <v>43768</v>
      </c>
      <c r="J265" s="149">
        <f t="shared" si="58"/>
        <v>43776</v>
      </c>
      <c r="K265" s="91" t="s">
        <v>65</v>
      </c>
      <c r="L265" s="111">
        <f t="shared" si="56"/>
        <v>43797</v>
      </c>
      <c r="M265" s="189">
        <f t="shared" si="54"/>
        <v>44073</v>
      </c>
      <c r="N265" s="129" t="s">
        <v>116</v>
      </c>
      <c r="O265" s="215"/>
      <c r="P265" s="177" t="s">
        <v>95</v>
      </c>
      <c r="Q265" s="126">
        <v>42613</v>
      </c>
      <c r="R265" s="91" t="s">
        <v>68</v>
      </c>
      <c r="S265" s="106" t="s">
        <v>69</v>
      </c>
      <c r="T265" s="91">
        <f t="shared" si="59"/>
        <v>1</v>
      </c>
      <c r="U265" s="91">
        <v>1</v>
      </c>
    </row>
    <row r="266" spans="1:21">
      <c r="A266" s="308">
        <f t="shared" si="57"/>
        <v>11</v>
      </c>
      <c r="B266" s="91" t="s">
        <v>403</v>
      </c>
      <c r="C266" s="91" t="s">
        <v>79</v>
      </c>
      <c r="D266" s="130" t="s">
        <v>27</v>
      </c>
      <c r="E266" s="113">
        <v>43656</v>
      </c>
      <c r="F266" s="126">
        <v>43727</v>
      </c>
      <c r="G266" s="155">
        <f>I266-62</f>
        <v>43728</v>
      </c>
      <c r="H266" s="148">
        <f t="shared" si="53"/>
        <v>43777</v>
      </c>
      <c r="I266" s="152">
        <v>43790</v>
      </c>
      <c r="J266" s="149">
        <f t="shared" si="58"/>
        <v>43798</v>
      </c>
      <c r="K266" s="91" t="s">
        <v>65</v>
      </c>
      <c r="L266" s="111">
        <f t="shared" si="56"/>
        <v>43819</v>
      </c>
      <c r="M266" s="189">
        <f t="shared" si="54"/>
        <v>44095</v>
      </c>
      <c r="N266" s="129" t="s">
        <v>116</v>
      </c>
      <c r="O266" s="215"/>
      <c r="P266" s="177" t="s">
        <v>95</v>
      </c>
      <c r="Q266" s="126">
        <v>43709</v>
      </c>
      <c r="R266" s="91" t="s">
        <v>68</v>
      </c>
      <c r="S266" s="106" t="s">
        <v>69</v>
      </c>
      <c r="T266" s="91">
        <f t="shared" si="59"/>
        <v>1</v>
      </c>
      <c r="U266" s="91">
        <v>1</v>
      </c>
    </row>
    <row r="267" spans="1:21">
      <c r="A267" s="308">
        <f t="shared" si="57"/>
        <v>12</v>
      </c>
      <c r="B267" s="91" t="s">
        <v>404</v>
      </c>
      <c r="C267" s="91" t="s">
        <v>94</v>
      </c>
      <c r="D267" s="130" t="s">
        <v>25</v>
      </c>
      <c r="E267" s="155">
        <v>43637</v>
      </c>
      <c r="F267" s="126">
        <v>43724</v>
      </c>
      <c r="G267" s="155">
        <v>43726</v>
      </c>
      <c r="H267" s="148">
        <f t="shared" si="53"/>
        <v>43783</v>
      </c>
      <c r="I267" s="152">
        <v>43796</v>
      </c>
      <c r="J267" s="149">
        <f t="shared" si="58"/>
        <v>43804</v>
      </c>
      <c r="K267" s="91" t="s">
        <v>65</v>
      </c>
      <c r="L267" s="111">
        <f t="shared" si="56"/>
        <v>43825</v>
      </c>
      <c r="M267" s="189">
        <f t="shared" si="54"/>
        <v>44101</v>
      </c>
      <c r="N267" s="129" t="s">
        <v>116</v>
      </c>
      <c r="O267" s="215"/>
      <c r="P267" s="91" t="s">
        <v>92</v>
      </c>
      <c r="Q267" s="91">
        <v>2018</v>
      </c>
      <c r="R267" s="91"/>
      <c r="S267" s="106" t="s">
        <v>69</v>
      </c>
      <c r="T267" s="91">
        <f t="shared" si="59"/>
        <v>1</v>
      </c>
      <c r="U267" s="91">
        <v>1</v>
      </c>
    </row>
    <row r="268" spans="1:21">
      <c r="A268" s="308">
        <f t="shared" si="57"/>
        <v>13</v>
      </c>
      <c r="B268" s="91" t="s">
        <v>405</v>
      </c>
      <c r="C268" s="91" t="s">
        <v>94</v>
      </c>
      <c r="D268" s="130" t="s">
        <v>24</v>
      </c>
      <c r="E268" s="126">
        <v>43711</v>
      </c>
      <c r="F268" s="126">
        <v>43724</v>
      </c>
      <c r="G268" s="155">
        <v>43726</v>
      </c>
      <c r="H268" s="148">
        <f t="shared" si="53"/>
        <v>43783</v>
      </c>
      <c r="I268" s="152">
        <v>43796</v>
      </c>
      <c r="J268" s="149">
        <f t="shared" si="58"/>
        <v>43804</v>
      </c>
      <c r="K268" s="91" t="s">
        <v>65</v>
      </c>
      <c r="L268" s="111">
        <f t="shared" si="56"/>
        <v>43825</v>
      </c>
      <c r="M268" s="189">
        <f t="shared" si="54"/>
        <v>44101</v>
      </c>
      <c r="N268" s="129" t="s">
        <v>116</v>
      </c>
      <c r="O268" s="215"/>
      <c r="P268" s="177" t="s">
        <v>67</v>
      </c>
      <c r="Q268" s="126">
        <v>43344</v>
      </c>
      <c r="R268" s="91" t="s">
        <v>68</v>
      </c>
      <c r="S268" s="106" t="s">
        <v>374</v>
      </c>
      <c r="T268" s="91">
        <f t="shared" si="59"/>
        <v>1</v>
      </c>
      <c r="U268" s="91">
        <v>1</v>
      </c>
    </row>
    <row r="269" spans="1:21">
      <c r="A269" s="308">
        <f t="shared" si="57"/>
        <v>14</v>
      </c>
      <c r="B269" s="91" t="s">
        <v>406</v>
      </c>
      <c r="C269" s="91" t="s">
        <v>94</v>
      </c>
      <c r="D269" s="130" t="s">
        <v>24</v>
      </c>
      <c r="E269" s="126">
        <v>43711</v>
      </c>
      <c r="F269" s="126">
        <v>43724</v>
      </c>
      <c r="G269" s="155">
        <v>43726</v>
      </c>
      <c r="H269" s="148">
        <f t="shared" si="53"/>
        <v>43783</v>
      </c>
      <c r="I269" s="152">
        <v>43796</v>
      </c>
      <c r="J269" s="149">
        <f t="shared" si="58"/>
        <v>43804</v>
      </c>
      <c r="K269" s="91" t="s">
        <v>65</v>
      </c>
      <c r="L269" s="111">
        <f t="shared" si="56"/>
        <v>43825</v>
      </c>
      <c r="M269" s="189">
        <f t="shared" si="54"/>
        <v>44101</v>
      </c>
      <c r="N269" s="129" t="s">
        <v>116</v>
      </c>
      <c r="O269" s="215"/>
      <c r="P269" s="177" t="s">
        <v>87</v>
      </c>
      <c r="Q269" s="126">
        <v>43798</v>
      </c>
      <c r="R269" s="91" t="s">
        <v>275</v>
      </c>
      <c r="S269" s="106" t="s">
        <v>69</v>
      </c>
      <c r="T269" s="91">
        <f t="shared" si="59"/>
        <v>0</v>
      </c>
      <c r="U269" s="91">
        <v>1</v>
      </c>
    </row>
    <row r="270" spans="1:21">
      <c r="A270" s="308">
        <f t="shared" si="57"/>
        <v>15</v>
      </c>
      <c r="B270" s="91" t="s">
        <v>407</v>
      </c>
      <c r="C270" s="91" t="s">
        <v>261</v>
      </c>
      <c r="D270" s="130" t="s">
        <v>26</v>
      </c>
      <c r="E270" s="126">
        <v>43619</v>
      </c>
      <c r="F270" s="126">
        <v>43635</v>
      </c>
      <c r="G270" s="155">
        <v>43636</v>
      </c>
      <c r="H270" s="148">
        <f t="shared" ref="H270:H278" si="60">I270-13</f>
        <v>43804</v>
      </c>
      <c r="I270" s="152">
        <v>43817</v>
      </c>
      <c r="J270" s="149">
        <f t="shared" si="58"/>
        <v>43825</v>
      </c>
      <c r="K270" s="91" t="s">
        <v>65</v>
      </c>
      <c r="L270" s="111">
        <f t="shared" si="56"/>
        <v>43846</v>
      </c>
      <c r="M270" s="189">
        <f t="shared" si="54"/>
        <v>44122</v>
      </c>
      <c r="N270" s="129" t="s">
        <v>116</v>
      </c>
      <c r="O270" s="215"/>
      <c r="P270" s="91" t="s">
        <v>92</v>
      </c>
      <c r="Q270" s="91">
        <v>2013</v>
      </c>
      <c r="R270" s="91"/>
      <c r="S270" s="106" t="s">
        <v>69</v>
      </c>
      <c r="T270" s="91">
        <f t="shared" si="59"/>
        <v>1</v>
      </c>
      <c r="U270" s="91">
        <v>1</v>
      </c>
    </row>
    <row r="271" spans="1:21">
      <c r="A271" s="308">
        <f t="shared" si="57"/>
        <v>16</v>
      </c>
      <c r="B271" s="285" t="s">
        <v>408</v>
      </c>
      <c r="C271" s="285" t="s">
        <v>261</v>
      </c>
      <c r="D271" s="286" t="s">
        <v>22</v>
      </c>
      <c r="E271" s="287">
        <v>43633</v>
      </c>
      <c r="F271" s="287">
        <v>43719</v>
      </c>
      <c r="G271" s="298">
        <f>I271-92</f>
        <v>43725</v>
      </c>
      <c r="H271" s="294">
        <f t="shared" si="60"/>
        <v>43804</v>
      </c>
      <c r="I271" s="296">
        <v>43817</v>
      </c>
      <c r="J271" s="294">
        <f t="shared" si="58"/>
        <v>43825</v>
      </c>
      <c r="K271" s="285" t="s">
        <v>102</v>
      </c>
      <c r="L271" s="120">
        <f t="shared" si="56"/>
        <v>43846</v>
      </c>
      <c r="M271" s="191">
        <f>EDATE(I271,12)</f>
        <v>44183</v>
      </c>
      <c r="N271" s="151" t="s">
        <v>116</v>
      </c>
      <c r="O271" s="219"/>
      <c r="P271" s="285"/>
      <c r="Q271" s="285"/>
      <c r="R271" s="285"/>
      <c r="S271" s="290" t="s">
        <v>69</v>
      </c>
      <c r="T271" s="91">
        <f t="shared" si="59"/>
        <v>1</v>
      </c>
      <c r="U271" s="91">
        <v>1</v>
      </c>
    </row>
    <row r="272" spans="1:21">
      <c r="A272" s="283">
        <f>ROW(1:1)</f>
        <v>1</v>
      </c>
      <c r="B272" s="91" t="s">
        <v>409</v>
      </c>
      <c r="C272" s="91" t="s">
        <v>122</v>
      </c>
      <c r="D272" s="130" t="s">
        <v>38</v>
      </c>
      <c r="E272" s="126">
        <v>43725</v>
      </c>
      <c r="F272" s="108">
        <v>43735</v>
      </c>
      <c r="G272" s="155">
        <v>43739</v>
      </c>
      <c r="H272" s="148">
        <f t="shared" si="60"/>
        <v>43846</v>
      </c>
      <c r="I272" s="152">
        <v>43859</v>
      </c>
      <c r="J272" s="149">
        <f t="shared" si="58"/>
        <v>43867</v>
      </c>
      <c r="K272" s="91" t="s">
        <v>65</v>
      </c>
      <c r="L272" s="111">
        <f t="shared" si="56"/>
        <v>43888</v>
      </c>
      <c r="M272" s="189">
        <f>EDATE(I272,10)</f>
        <v>44164</v>
      </c>
      <c r="N272" s="129" t="s">
        <v>116</v>
      </c>
      <c r="O272" s="215"/>
      <c r="P272" s="91"/>
      <c r="Q272" s="91"/>
      <c r="R272" s="91"/>
      <c r="S272" s="106" t="s">
        <v>69</v>
      </c>
      <c r="T272" s="91">
        <f t="shared" si="59"/>
        <v>1</v>
      </c>
      <c r="U272" s="91">
        <v>2</v>
      </c>
    </row>
    <row r="273" spans="1:21">
      <c r="A273" s="283">
        <f>ROW(2:2)</f>
        <v>2</v>
      </c>
      <c r="B273" s="91" t="s">
        <v>410</v>
      </c>
      <c r="C273" s="91" t="s">
        <v>79</v>
      </c>
      <c r="D273" s="130" t="s">
        <v>27</v>
      </c>
      <c r="E273" s="126">
        <v>43725</v>
      </c>
      <c r="F273" s="126">
        <v>43776</v>
      </c>
      <c r="G273" s="155">
        <v>43777</v>
      </c>
      <c r="H273" s="148">
        <f t="shared" si="60"/>
        <v>43847</v>
      </c>
      <c r="I273" s="152">
        <v>43860</v>
      </c>
      <c r="J273" s="149">
        <f t="shared" si="58"/>
        <v>43868</v>
      </c>
      <c r="K273" s="91" t="s">
        <v>65</v>
      </c>
      <c r="L273" s="111">
        <f t="shared" si="56"/>
        <v>43889</v>
      </c>
      <c r="M273" s="189">
        <f>EDATE(I273,10)</f>
        <v>44165</v>
      </c>
      <c r="N273" s="129" t="s">
        <v>116</v>
      </c>
      <c r="O273" s="215"/>
      <c r="P273" s="91"/>
      <c r="Q273" s="91"/>
      <c r="R273" s="91"/>
      <c r="S273" s="106" t="s">
        <v>69</v>
      </c>
      <c r="T273" s="91">
        <f t="shared" si="59"/>
        <v>1</v>
      </c>
      <c r="U273" s="91">
        <v>2</v>
      </c>
    </row>
    <row r="274" spans="1:21">
      <c r="A274" s="283">
        <f>ROW(3:3)</f>
        <v>3</v>
      </c>
      <c r="B274" s="91" t="s">
        <v>411</v>
      </c>
      <c r="C274" s="91" t="s">
        <v>122</v>
      </c>
      <c r="D274" s="130" t="s">
        <v>38</v>
      </c>
      <c r="E274" s="126">
        <v>43790</v>
      </c>
      <c r="F274" s="126">
        <v>43797</v>
      </c>
      <c r="G274" s="155">
        <v>43798</v>
      </c>
      <c r="H274" s="148">
        <f t="shared" si="60"/>
        <v>43876</v>
      </c>
      <c r="I274" s="152">
        <v>43889</v>
      </c>
      <c r="J274" s="149">
        <f t="shared" si="58"/>
        <v>43897</v>
      </c>
      <c r="K274" s="91" t="s">
        <v>65</v>
      </c>
      <c r="L274" s="111">
        <f t="shared" si="56"/>
        <v>43918</v>
      </c>
      <c r="M274" s="189">
        <f>EDATE(I274,10)</f>
        <v>44193</v>
      </c>
      <c r="N274" s="129" t="s">
        <v>116</v>
      </c>
      <c r="O274" s="215"/>
      <c r="P274" s="177" t="s">
        <v>87</v>
      </c>
      <c r="Q274" s="126">
        <v>43763</v>
      </c>
      <c r="R274" s="91" t="s">
        <v>412</v>
      </c>
      <c r="S274" s="106" t="s">
        <v>69</v>
      </c>
      <c r="T274" s="91">
        <f t="shared" si="59"/>
        <v>1</v>
      </c>
      <c r="U274" s="91">
        <v>2</v>
      </c>
    </row>
    <row r="275" spans="1:21">
      <c r="A275" s="308">
        <f t="shared" ref="A275:A295" si="61">ROW(1:1)</f>
        <v>1</v>
      </c>
      <c r="B275" s="285" t="s">
        <v>413</v>
      </c>
      <c r="C275" s="285" t="s">
        <v>79</v>
      </c>
      <c r="D275" s="286" t="s">
        <v>124</v>
      </c>
      <c r="E275" s="287">
        <v>43839</v>
      </c>
      <c r="F275" s="287">
        <v>43853</v>
      </c>
      <c r="G275" s="298">
        <v>43854</v>
      </c>
      <c r="H275" s="294">
        <f t="shared" si="60"/>
        <v>44064</v>
      </c>
      <c r="I275" s="296">
        <v>44077</v>
      </c>
      <c r="J275" s="294">
        <f t="shared" si="58"/>
        <v>44085</v>
      </c>
      <c r="K275" s="285" t="s">
        <v>102</v>
      </c>
      <c r="L275" s="120">
        <f t="shared" si="56"/>
        <v>44106</v>
      </c>
      <c r="M275" s="191">
        <f>EDATE(I275,12)</f>
        <v>44442</v>
      </c>
      <c r="N275" s="151" t="s">
        <v>116</v>
      </c>
      <c r="O275" s="185" t="s">
        <v>346</v>
      </c>
      <c r="P275" s="285" t="s">
        <v>414</v>
      </c>
      <c r="Q275" s="285"/>
      <c r="R275" s="285"/>
      <c r="S275" s="290" t="s">
        <v>69</v>
      </c>
      <c r="T275" s="91">
        <f t="shared" si="59"/>
        <v>1</v>
      </c>
      <c r="U275" s="91">
        <v>1</v>
      </c>
    </row>
    <row r="276" spans="1:21">
      <c r="A276" s="308">
        <f t="shared" si="61"/>
        <v>2</v>
      </c>
      <c r="B276" s="105" t="s">
        <v>415</v>
      </c>
      <c r="C276" s="105" t="s">
        <v>79</v>
      </c>
      <c r="D276" s="107" t="s">
        <v>27</v>
      </c>
      <c r="E276" s="108">
        <v>43840</v>
      </c>
      <c r="F276" s="108">
        <v>43860</v>
      </c>
      <c r="G276" s="155">
        <v>43864</v>
      </c>
      <c r="H276" s="149">
        <f t="shared" si="60"/>
        <v>44064</v>
      </c>
      <c r="I276" s="152">
        <v>44077</v>
      </c>
      <c r="J276" s="149">
        <f t="shared" si="58"/>
        <v>44085</v>
      </c>
      <c r="K276" s="105" t="s">
        <v>65</v>
      </c>
      <c r="L276" s="164">
        <f t="shared" si="56"/>
        <v>44106</v>
      </c>
      <c r="M276" s="197">
        <f>EDATE(I276,12)</f>
        <v>44442</v>
      </c>
      <c r="N276" s="174" t="s">
        <v>116</v>
      </c>
      <c r="O276" s="220" t="s">
        <v>346</v>
      </c>
      <c r="P276" s="177" t="s">
        <v>87</v>
      </c>
      <c r="Q276" s="108">
        <v>44088</v>
      </c>
      <c r="R276" s="91" t="s">
        <v>68</v>
      </c>
      <c r="S276" s="163" t="s">
        <v>374</v>
      </c>
      <c r="T276" s="91">
        <f t="shared" si="59"/>
        <v>0</v>
      </c>
      <c r="U276" s="91">
        <v>1</v>
      </c>
    </row>
    <row r="277" spans="1:21">
      <c r="A277" s="308">
        <f t="shared" si="61"/>
        <v>3</v>
      </c>
      <c r="B277" s="285" t="s">
        <v>416</v>
      </c>
      <c r="C277" s="285" t="s">
        <v>79</v>
      </c>
      <c r="D277" s="286" t="s">
        <v>27</v>
      </c>
      <c r="E277" s="287">
        <v>43840</v>
      </c>
      <c r="F277" s="287">
        <v>43860</v>
      </c>
      <c r="G277" s="298">
        <v>43864</v>
      </c>
      <c r="H277" s="294">
        <f t="shared" si="60"/>
        <v>44085</v>
      </c>
      <c r="I277" s="296">
        <v>44098</v>
      </c>
      <c r="J277" s="294">
        <f t="shared" si="58"/>
        <v>44106</v>
      </c>
      <c r="K277" s="285" t="s">
        <v>102</v>
      </c>
      <c r="L277" s="120">
        <f t="shared" si="56"/>
        <v>44127</v>
      </c>
      <c r="M277" s="191">
        <f>EDATE(I277,12)</f>
        <v>44463</v>
      </c>
      <c r="N277" s="121" t="s">
        <v>116</v>
      </c>
      <c r="O277" s="185" t="s">
        <v>346</v>
      </c>
      <c r="P277" s="285" t="s">
        <v>414</v>
      </c>
      <c r="Q277" s="285"/>
      <c r="R277" s="285"/>
      <c r="S277" s="290" t="s">
        <v>374</v>
      </c>
      <c r="T277" s="91">
        <f t="shared" si="59"/>
        <v>1</v>
      </c>
      <c r="U277" s="91">
        <v>1</v>
      </c>
    </row>
    <row r="278" spans="1:21">
      <c r="A278" s="308">
        <f t="shared" si="61"/>
        <v>4</v>
      </c>
      <c r="B278" s="91" t="s">
        <v>417</v>
      </c>
      <c r="C278" s="105" t="s">
        <v>81</v>
      </c>
      <c r="D278" s="107" t="s">
        <v>21</v>
      </c>
      <c r="E278" s="126">
        <v>43850</v>
      </c>
      <c r="F278" s="126">
        <v>43878</v>
      </c>
      <c r="G278" s="155">
        <v>43879</v>
      </c>
      <c r="H278" s="148">
        <f t="shared" si="60"/>
        <v>44089</v>
      </c>
      <c r="I278" s="152">
        <v>44102</v>
      </c>
      <c r="J278" s="149">
        <f t="shared" si="58"/>
        <v>44110</v>
      </c>
      <c r="K278" s="91" t="s">
        <v>65</v>
      </c>
      <c r="L278" s="111">
        <f t="shared" si="56"/>
        <v>44131</v>
      </c>
      <c r="M278" s="189">
        <f t="shared" ref="M278:M289" si="62">EDATE(I278,10)</f>
        <v>44405</v>
      </c>
      <c r="N278" s="129" t="s">
        <v>116</v>
      </c>
      <c r="O278" s="220" t="s">
        <v>346</v>
      </c>
      <c r="P278" s="177" t="s">
        <v>67</v>
      </c>
      <c r="Q278" s="126">
        <v>41944</v>
      </c>
      <c r="R278" s="91" t="s">
        <v>68</v>
      </c>
      <c r="S278" s="106" t="s">
        <v>69</v>
      </c>
      <c r="T278" s="91">
        <f t="shared" si="59"/>
        <v>1</v>
      </c>
      <c r="U278" s="91">
        <v>1</v>
      </c>
    </row>
    <row r="279" spans="1:21">
      <c r="A279" s="308">
        <f t="shared" si="61"/>
        <v>5</v>
      </c>
      <c r="B279" s="165" t="s">
        <v>418</v>
      </c>
      <c r="C279" s="165" t="s">
        <v>527</v>
      </c>
      <c r="D279" s="221" t="s">
        <v>419</v>
      </c>
      <c r="E279" s="113">
        <v>43782</v>
      </c>
      <c r="F279" s="113">
        <v>43493</v>
      </c>
      <c r="G279" s="155">
        <v>43860</v>
      </c>
      <c r="H279" s="148">
        <v>43910</v>
      </c>
      <c r="I279" s="152">
        <v>44110</v>
      </c>
      <c r="J279" s="149">
        <f t="shared" si="58"/>
        <v>44118</v>
      </c>
      <c r="K279" s="165" t="s">
        <v>65</v>
      </c>
      <c r="L279" s="111">
        <f t="shared" si="56"/>
        <v>44139</v>
      </c>
      <c r="M279" s="189">
        <f t="shared" si="62"/>
        <v>44414</v>
      </c>
      <c r="N279" s="129" t="s">
        <v>116</v>
      </c>
      <c r="O279" s="220" t="s">
        <v>346</v>
      </c>
      <c r="P279" s="222"/>
      <c r="Q279" s="222"/>
      <c r="R279" s="222"/>
      <c r="S279" s="106" t="s">
        <v>69</v>
      </c>
      <c r="T279" s="91">
        <f t="shared" si="59"/>
        <v>1</v>
      </c>
      <c r="U279" s="91">
        <v>1</v>
      </c>
    </row>
    <row r="280" spans="1:21">
      <c r="A280" s="308">
        <f t="shared" si="61"/>
        <v>6</v>
      </c>
      <c r="B280" s="91" t="s">
        <v>421</v>
      </c>
      <c r="C280" s="91" t="s">
        <v>527</v>
      </c>
      <c r="D280" s="130" t="s">
        <v>419</v>
      </c>
      <c r="E280" s="126">
        <v>43808</v>
      </c>
      <c r="F280" s="113">
        <v>43493</v>
      </c>
      <c r="G280" s="155">
        <v>43860</v>
      </c>
      <c r="H280" s="148">
        <v>43910</v>
      </c>
      <c r="I280" s="152">
        <v>44110</v>
      </c>
      <c r="J280" s="149">
        <f t="shared" si="58"/>
        <v>44118</v>
      </c>
      <c r="K280" s="91" t="s">
        <v>65</v>
      </c>
      <c r="L280" s="111">
        <f t="shared" si="56"/>
        <v>44139</v>
      </c>
      <c r="M280" s="189">
        <f t="shared" si="62"/>
        <v>44414</v>
      </c>
      <c r="N280" s="129" t="s">
        <v>116</v>
      </c>
      <c r="O280" s="220" t="s">
        <v>346</v>
      </c>
      <c r="P280" s="91"/>
      <c r="Q280" s="91"/>
      <c r="R280" s="91"/>
      <c r="S280" s="106" t="s">
        <v>69</v>
      </c>
      <c r="T280" s="91">
        <f t="shared" si="59"/>
        <v>1</v>
      </c>
      <c r="U280" s="91">
        <v>1</v>
      </c>
    </row>
    <row r="281" spans="1:21">
      <c r="A281" s="308">
        <f t="shared" si="61"/>
        <v>7</v>
      </c>
      <c r="B281" s="91" t="s">
        <v>422</v>
      </c>
      <c r="C281" s="91" t="s">
        <v>261</v>
      </c>
      <c r="D281" s="130" t="s">
        <v>22</v>
      </c>
      <c r="E281" s="126">
        <v>43812</v>
      </c>
      <c r="F281" s="126">
        <v>43873</v>
      </c>
      <c r="G281" s="155">
        <v>43875</v>
      </c>
      <c r="H281" s="148">
        <f t="shared" ref="H281:H295" si="63">I281-13</f>
        <v>44098</v>
      </c>
      <c r="I281" s="152">
        <v>44111</v>
      </c>
      <c r="J281" s="149">
        <f t="shared" si="58"/>
        <v>44119</v>
      </c>
      <c r="K281" s="91" t="s">
        <v>65</v>
      </c>
      <c r="L281" s="111">
        <f t="shared" si="56"/>
        <v>44140</v>
      </c>
      <c r="M281" s="189">
        <f t="shared" si="62"/>
        <v>44415</v>
      </c>
      <c r="N281" s="129" t="s">
        <v>116</v>
      </c>
      <c r="O281" s="220" t="s">
        <v>346</v>
      </c>
      <c r="P281" s="177" t="s">
        <v>95</v>
      </c>
      <c r="Q281" s="126">
        <v>43709</v>
      </c>
      <c r="R281" s="91" t="s">
        <v>68</v>
      </c>
      <c r="S281" s="106" t="s">
        <v>69</v>
      </c>
      <c r="T281" s="91">
        <f t="shared" si="59"/>
        <v>1</v>
      </c>
      <c r="U281" s="91">
        <v>1</v>
      </c>
    </row>
    <row r="282" spans="1:21">
      <c r="A282" s="308">
        <f t="shared" si="61"/>
        <v>8</v>
      </c>
      <c r="B282" s="133" t="s">
        <v>423</v>
      </c>
      <c r="C282" s="179" t="s">
        <v>527</v>
      </c>
      <c r="D282" s="210" t="s">
        <v>419</v>
      </c>
      <c r="E282" s="157">
        <v>43873</v>
      </c>
      <c r="F282" s="135">
        <v>43907</v>
      </c>
      <c r="G282" s="157">
        <v>43910</v>
      </c>
      <c r="H282" s="158">
        <f t="shared" si="63"/>
        <v>44132</v>
      </c>
      <c r="I282" s="159">
        <v>44145</v>
      </c>
      <c r="J282" s="158">
        <f t="shared" si="58"/>
        <v>44153</v>
      </c>
      <c r="K282" s="133" t="s">
        <v>65</v>
      </c>
      <c r="L282" s="138">
        <f t="shared" si="56"/>
        <v>44174</v>
      </c>
      <c r="M282" s="140">
        <f t="shared" si="62"/>
        <v>44449</v>
      </c>
      <c r="N282" s="139"/>
      <c r="O282" s="141" t="s">
        <v>539</v>
      </c>
      <c r="P282" s="133"/>
      <c r="Q282" s="133"/>
      <c r="R282" s="133"/>
      <c r="S282" s="142" t="s">
        <v>69</v>
      </c>
      <c r="T282" s="91">
        <f t="shared" si="59"/>
        <v>1</v>
      </c>
      <c r="U282" s="91">
        <v>1</v>
      </c>
    </row>
    <row r="283" spans="1:21">
      <c r="A283" s="308">
        <f t="shared" si="61"/>
        <v>9</v>
      </c>
      <c r="B283" s="91" t="s">
        <v>425</v>
      </c>
      <c r="C283" s="91" t="s">
        <v>94</v>
      </c>
      <c r="D283" s="130" t="s">
        <v>24</v>
      </c>
      <c r="E283" s="126">
        <v>43879</v>
      </c>
      <c r="F283" s="126">
        <v>43894</v>
      </c>
      <c r="G283" s="155">
        <v>43895</v>
      </c>
      <c r="H283" s="148">
        <f t="shared" si="63"/>
        <v>44133</v>
      </c>
      <c r="I283" s="152">
        <v>44146</v>
      </c>
      <c r="J283" s="149">
        <f t="shared" si="58"/>
        <v>44154</v>
      </c>
      <c r="K283" s="91" t="s">
        <v>65</v>
      </c>
      <c r="L283" s="111">
        <f t="shared" si="56"/>
        <v>44175</v>
      </c>
      <c r="M283" s="189">
        <f t="shared" si="62"/>
        <v>44450</v>
      </c>
      <c r="N283" s="129" t="s">
        <v>116</v>
      </c>
      <c r="O283" s="220" t="s">
        <v>346</v>
      </c>
      <c r="P283" s="91"/>
      <c r="Q283" s="91"/>
      <c r="R283" s="91"/>
      <c r="S283" s="106" t="s">
        <v>69</v>
      </c>
      <c r="T283" s="91">
        <f t="shared" si="59"/>
        <v>1</v>
      </c>
      <c r="U283" s="91">
        <v>1</v>
      </c>
    </row>
    <row r="284" spans="1:21">
      <c r="A284" s="308">
        <f t="shared" si="61"/>
        <v>10</v>
      </c>
      <c r="B284" s="91" t="s">
        <v>426</v>
      </c>
      <c r="C284" s="91" t="s">
        <v>94</v>
      </c>
      <c r="D284" s="130" t="s">
        <v>25</v>
      </c>
      <c r="E284" s="126">
        <v>43893</v>
      </c>
      <c r="F284" s="126">
        <v>43908</v>
      </c>
      <c r="G284" s="126">
        <v>43908</v>
      </c>
      <c r="H284" s="148">
        <f t="shared" si="63"/>
        <v>44133</v>
      </c>
      <c r="I284" s="152">
        <v>44146</v>
      </c>
      <c r="J284" s="149">
        <f t="shared" si="58"/>
        <v>44154</v>
      </c>
      <c r="K284" s="91" t="s">
        <v>65</v>
      </c>
      <c r="L284" s="111">
        <f t="shared" si="56"/>
        <v>44175</v>
      </c>
      <c r="M284" s="189">
        <f t="shared" si="62"/>
        <v>44450</v>
      </c>
      <c r="N284" s="129" t="s">
        <v>116</v>
      </c>
      <c r="O284" s="220" t="s">
        <v>346</v>
      </c>
      <c r="P284" s="177" t="s">
        <v>95</v>
      </c>
      <c r="Q284" s="126">
        <v>44075</v>
      </c>
      <c r="R284" s="91" t="s">
        <v>68</v>
      </c>
      <c r="S284" s="106" t="s">
        <v>69</v>
      </c>
      <c r="T284" s="91">
        <f t="shared" si="59"/>
        <v>1</v>
      </c>
      <c r="U284" s="91">
        <v>1</v>
      </c>
    </row>
    <row r="285" spans="1:21">
      <c r="A285" s="308">
        <f t="shared" si="61"/>
        <v>11</v>
      </c>
      <c r="B285" s="91" t="s">
        <v>427</v>
      </c>
      <c r="C285" s="91" t="s">
        <v>94</v>
      </c>
      <c r="D285" s="130" t="s">
        <v>25</v>
      </c>
      <c r="E285" s="126">
        <v>43893</v>
      </c>
      <c r="F285" s="126">
        <v>43908</v>
      </c>
      <c r="G285" s="126">
        <v>43908</v>
      </c>
      <c r="H285" s="148">
        <f t="shared" si="63"/>
        <v>44133</v>
      </c>
      <c r="I285" s="152">
        <v>44146</v>
      </c>
      <c r="J285" s="149">
        <f t="shared" si="58"/>
        <v>44154</v>
      </c>
      <c r="K285" s="91" t="s">
        <v>65</v>
      </c>
      <c r="L285" s="111">
        <f t="shared" si="56"/>
        <v>44175</v>
      </c>
      <c r="M285" s="189">
        <f t="shared" si="62"/>
        <v>44450</v>
      </c>
      <c r="N285" s="129" t="s">
        <v>116</v>
      </c>
      <c r="O285" s="220" t="s">
        <v>346</v>
      </c>
      <c r="P285" s="177" t="s">
        <v>95</v>
      </c>
      <c r="Q285" s="126">
        <v>44075</v>
      </c>
      <c r="R285" s="91" t="s">
        <v>68</v>
      </c>
      <c r="S285" s="106" t="s">
        <v>69</v>
      </c>
      <c r="T285" s="91">
        <f t="shared" si="59"/>
        <v>1</v>
      </c>
      <c r="U285" s="91">
        <v>1</v>
      </c>
    </row>
    <row r="286" spans="1:21">
      <c r="A286" s="308">
        <f t="shared" si="61"/>
        <v>12</v>
      </c>
      <c r="B286" s="91" t="s">
        <v>428</v>
      </c>
      <c r="C286" s="91" t="s">
        <v>107</v>
      </c>
      <c r="D286" s="130" t="s">
        <v>112</v>
      </c>
      <c r="E286" s="126">
        <v>44007</v>
      </c>
      <c r="F286" s="126">
        <v>44102</v>
      </c>
      <c r="G286" s="155">
        <v>44103</v>
      </c>
      <c r="H286" s="148">
        <f t="shared" si="63"/>
        <v>44155</v>
      </c>
      <c r="I286" s="152">
        <v>44168</v>
      </c>
      <c r="J286" s="149">
        <f t="shared" si="58"/>
        <v>44176</v>
      </c>
      <c r="K286" s="91" t="s">
        <v>65</v>
      </c>
      <c r="L286" s="111">
        <f t="shared" si="56"/>
        <v>44197</v>
      </c>
      <c r="M286" s="189">
        <f t="shared" si="62"/>
        <v>44472</v>
      </c>
      <c r="N286" s="129" t="s">
        <v>116</v>
      </c>
      <c r="O286" s="215"/>
      <c r="P286" s="177" t="s">
        <v>87</v>
      </c>
      <c r="Q286" s="126">
        <v>43497</v>
      </c>
      <c r="R286" s="91" t="s">
        <v>351</v>
      </c>
      <c r="S286" s="106" t="s">
        <v>69</v>
      </c>
      <c r="T286" s="91">
        <f t="shared" si="59"/>
        <v>1</v>
      </c>
      <c r="U286" s="91">
        <v>1</v>
      </c>
    </row>
    <row r="287" spans="1:21">
      <c r="A287" s="308">
        <f t="shared" si="61"/>
        <v>13</v>
      </c>
      <c r="B287" s="91" t="s">
        <v>429</v>
      </c>
      <c r="C287" s="91" t="s">
        <v>94</v>
      </c>
      <c r="D287" s="130" t="s">
        <v>24</v>
      </c>
      <c r="E287" s="126">
        <v>43901</v>
      </c>
      <c r="F287" s="126">
        <v>44092</v>
      </c>
      <c r="G287" s="155">
        <v>44095</v>
      </c>
      <c r="H287" s="148">
        <f t="shared" si="63"/>
        <v>44161</v>
      </c>
      <c r="I287" s="152">
        <v>44174</v>
      </c>
      <c r="J287" s="149">
        <f t="shared" si="58"/>
        <v>44182</v>
      </c>
      <c r="K287" s="91" t="s">
        <v>65</v>
      </c>
      <c r="L287" s="111">
        <f t="shared" si="56"/>
        <v>44203</v>
      </c>
      <c r="M287" s="189">
        <f t="shared" si="62"/>
        <v>44478</v>
      </c>
      <c r="N287" s="129" t="s">
        <v>116</v>
      </c>
      <c r="O287" s="114" t="s">
        <v>212</v>
      </c>
      <c r="P287" s="91"/>
      <c r="Q287" s="91"/>
      <c r="R287" s="91"/>
      <c r="S287" s="106" t="s">
        <v>69</v>
      </c>
      <c r="T287" s="91">
        <f t="shared" si="59"/>
        <v>1</v>
      </c>
      <c r="U287" s="91">
        <v>1</v>
      </c>
    </row>
    <row r="288" spans="1:21">
      <c r="A288" s="308">
        <f t="shared" si="61"/>
        <v>14</v>
      </c>
      <c r="B288" s="91" t="s">
        <v>430</v>
      </c>
      <c r="C288" s="91" t="s">
        <v>94</v>
      </c>
      <c r="D288" s="130" t="s">
        <v>25</v>
      </c>
      <c r="E288" s="126">
        <v>44085</v>
      </c>
      <c r="F288" s="126">
        <v>44105</v>
      </c>
      <c r="G288" s="155">
        <v>44109</v>
      </c>
      <c r="H288" s="148">
        <f t="shared" si="63"/>
        <v>44161</v>
      </c>
      <c r="I288" s="152">
        <v>44174</v>
      </c>
      <c r="J288" s="149">
        <f t="shared" si="58"/>
        <v>44182</v>
      </c>
      <c r="K288" s="91" t="s">
        <v>65</v>
      </c>
      <c r="L288" s="111">
        <v>44190</v>
      </c>
      <c r="M288" s="189">
        <f t="shared" si="62"/>
        <v>44478</v>
      </c>
      <c r="N288" s="129" t="s">
        <v>116</v>
      </c>
      <c r="O288" s="215"/>
      <c r="P288" s="177" t="s">
        <v>95</v>
      </c>
      <c r="Q288" s="126">
        <v>44075</v>
      </c>
      <c r="R288" s="91" t="s">
        <v>68</v>
      </c>
      <c r="S288" s="106" t="s">
        <v>374</v>
      </c>
      <c r="T288" s="91">
        <f t="shared" si="59"/>
        <v>1</v>
      </c>
      <c r="U288" s="91">
        <v>1</v>
      </c>
    </row>
    <row r="289" spans="1:21">
      <c r="A289" s="308">
        <f t="shared" si="61"/>
        <v>15</v>
      </c>
      <c r="B289" s="165" t="s">
        <v>431</v>
      </c>
      <c r="C289" s="165" t="s">
        <v>122</v>
      </c>
      <c r="D289" s="221" t="s">
        <v>38</v>
      </c>
      <c r="E289" s="113">
        <v>43790</v>
      </c>
      <c r="F289" s="155">
        <v>44083</v>
      </c>
      <c r="G289" s="155">
        <v>44083</v>
      </c>
      <c r="H289" s="148">
        <f t="shared" si="63"/>
        <v>44163</v>
      </c>
      <c r="I289" s="152">
        <v>44176</v>
      </c>
      <c r="J289" s="149">
        <f t="shared" si="58"/>
        <v>44184</v>
      </c>
      <c r="K289" s="165" t="s">
        <v>65</v>
      </c>
      <c r="L289" s="111">
        <f t="shared" ref="L289:L320" si="64">I289+29</f>
        <v>44205</v>
      </c>
      <c r="M289" s="189">
        <f t="shared" si="62"/>
        <v>44480</v>
      </c>
      <c r="N289" s="129" t="s">
        <v>116</v>
      </c>
      <c r="O289" s="114" t="s">
        <v>212</v>
      </c>
      <c r="P289" s="177" t="s">
        <v>67</v>
      </c>
      <c r="Q289" s="113">
        <v>43344</v>
      </c>
      <c r="R289" s="91" t="s">
        <v>68</v>
      </c>
      <c r="S289" s="182" t="s">
        <v>69</v>
      </c>
      <c r="T289" s="91">
        <f t="shared" si="59"/>
        <v>1</v>
      </c>
      <c r="U289" s="91">
        <v>1</v>
      </c>
    </row>
    <row r="290" spans="1:21">
      <c r="A290" s="308">
        <f t="shared" si="61"/>
        <v>16</v>
      </c>
      <c r="B290" s="304" t="s">
        <v>432</v>
      </c>
      <c r="C290" s="304" t="s">
        <v>122</v>
      </c>
      <c r="D290" s="305" t="s">
        <v>30</v>
      </c>
      <c r="E290" s="298">
        <v>43873</v>
      </c>
      <c r="F290" s="298">
        <v>44083</v>
      </c>
      <c r="G290" s="298">
        <v>44083</v>
      </c>
      <c r="H290" s="294">
        <f t="shared" si="63"/>
        <v>44163</v>
      </c>
      <c r="I290" s="296">
        <v>44176</v>
      </c>
      <c r="J290" s="294">
        <f t="shared" si="58"/>
        <v>44184</v>
      </c>
      <c r="K290" s="304" t="s">
        <v>102</v>
      </c>
      <c r="L290" s="120">
        <f t="shared" si="64"/>
        <v>44205</v>
      </c>
      <c r="M290" s="122">
        <f>EDATE(I290,12)</f>
        <v>44541</v>
      </c>
      <c r="N290" s="151" t="s">
        <v>116</v>
      </c>
      <c r="O290" s="123" t="s">
        <v>212</v>
      </c>
      <c r="P290" s="304" t="s">
        <v>227</v>
      </c>
      <c r="Q290" s="304"/>
      <c r="R290" s="304"/>
      <c r="S290" s="306" t="s">
        <v>69</v>
      </c>
      <c r="T290" s="91">
        <f t="shared" si="59"/>
        <v>1</v>
      </c>
      <c r="U290" s="91">
        <v>1</v>
      </c>
    </row>
    <row r="291" spans="1:21">
      <c r="A291" s="308">
        <f t="shared" si="61"/>
        <v>17</v>
      </c>
      <c r="B291" s="91" t="s">
        <v>433</v>
      </c>
      <c r="C291" s="91" t="s">
        <v>528</v>
      </c>
      <c r="D291" s="130" t="s">
        <v>38</v>
      </c>
      <c r="E291" s="126">
        <v>44109</v>
      </c>
      <c r="F291" s="126">
        <v>44123</v>
      </c>
      <c r="G291" s="155">
        <v>44123</v>
      </c>
      <c r="H291" s="148">
        <f t="shared" si="63"/>
        <v>44174</v>
      </c>
      <c r="I291" s="152">
        <v>44187</v>
      </c>
      <c r="J291" s="149">
        <v>44190</v>
      </c>
      <c r="K291" s="91" t="s">
        <v>65</v>
      </c>
      <c r="L291" s="111">
        <f t="shared" si="64"/>
        <v>44216</v>
      </c>
      <c r="M291" s="189">
        <f>EDATE(I291,10)</f>
        <v>44491</v>
      </c>
      <c r="N291" s="129" t="s">
        <v>116</v>
      </c>
      <c r="O291" s="215"/>
      <c r="P291" s="177" t="s">
        <v>67</v>
      </c>
      <c r="Q291" s="126">
        <v>42310</v>
      </c>
      <c r="R291" s="91" t="s">
        <v>68</v>
      </c>
      <c r="S291" s="106" t="s">
        <v>69</v>
      </c>
      <c r="T291" s="91">
        <f t="shared" si="59"/>
        <v>1</v>
      </c>
      <c r="U291" s="91">
        <v>1</v>
      </c>
    </row>
    <row r="292" spans="1:21">
      <c r="A292" s="308">
        <f t="shared" si="61"/>
        <v>18</v>
      </c>
      <c r="B292" s="165" t="s">
        <v>434</v>
      </c>
      <c r="C292" s="165" t="s">
        <v>526</v>
      </c>
      <c r="D292" s="221" t="s">
        <v>38</v>
      </c>
      <c r="E292" s="113">
        <v>43711</v>
      </c>
      <c r="F292" s="113">
        <v>44123</v>
      </c>
      <c r="G292" s="113">
        <v>44125</v>
      </c>
      <c r="H292" s="148">
        <f t="shared" si="63"/>
        <v>44174</v>
      </c>
      <c r="I292" s="152">
        <v>44187</v>
      </c>
      <c r="J292" s="149">
        <v>44190</v>
      </c>
      <c r="K292" s="165" t="s">
        <v>65</v>
      </c>
      <c r="L292" s="111">
        <f t="shared" si="64"/>
        <v>44216</v>
      </c>
      <c r="M292" s="113">
        <f>EDATE(I292,10)</f>
        <v>44491</v>
      </c>
      <c r="N292" s="129" t="s">
        <v>116</v>
      </c>
      <c r="O292" s="114" t="s">
        <v>212</v>
      </c>
      <c r="P292" s="91"/>
      <c r="Q292" s="91"/>
      <c r="R292" s="91"/>
      <c r="S292" s="106" t="s">
        <v>69</v>
      </c>
      <c r="T292" s="91">
        <f t="shared" si="59"/>
        <v>1</v>
      </c>
      <c r="U292" s="91">
        <v>1</v>
      </c>
    </row>
    <row r="293" spans="1:21">
      <c r="A293" s="308">
        <f t="shared" si="61"/>
        <v>19</v>
      </c>
      <c r="B293" s="165" t="s">
        <v>435</v>
      </c>
      <c r="C293" s="165" t="s">
        <v>526</v>
      </c>
      <c r="D293" s="221" t="s">
        <v>38</v>
      </c>
      <c r="E293" s="113">
        <v>43711</v>
      </c>
      <c r="F293" s="113">
        <v>44123</v>
      </c>
      <c r="G293" s="113">
        <v>44125</v>
      </c>
      <c r="H293" s="148">
        <f t="shared" si="63"/>
        <v>44174</v>
      </c>
      <c r="I293" s="152">
        <v>44187</v>
      </c>
      <c r="J293" s="149">
        <f>I293+8</f>
        <v>44195</v>
      </c>
      <c r="K293" s="165" t="s">
        <v>65</v>
      </c>
      <c r="L293" s="111">
        <f t="shared" si="64"/>
        <v>44216</v>
      </c>
      <c r="M293" s="113">
        <f>EDATE(I293,10)</f>
        <v>44491</v>
      </c>
      <c r="N293" s="129" t="s">
        <v>116</v>
      </c>
      <c r="O293" s="114" t="s">
        <v>212</v>
      </c>
      <c r="P293" s="222"/>
      <c r="Q293" s="222"/>
      <c r="R293" s="222"/>
      <c r="S293" s="182" t="s">
        <v>69</v>
      </c>
      <c r="T293" s="91">
        <f t="shared" si="59"/>
        <v>1</v>
      </c>
      <c r="U293" s="91">
        <v>1</v>
      </c>
    </row>
    <row r="294" spans="1:21">
      <c r="A294" s="308">
        <f t="shared" si="61"/>
        <v>20</v>
      </c>
      <c r="B294" s="91" t="s">
        <v>436</v>
      </c>
      <c r="C294" s="91" t="s">
        <v>261</v>
      </c>
      <c r="D294" s="130" t="s">
        <v>22</v>
      </c>
      <c r="E294" s="126">
        <v>44095</v>
      </c>
      <c r="F294" s="126">
        <v>44118</v>
      </c>
      <c r="G294" s="155">
        <v>44123</v>
      </c>
      <c r="H294" s="148">
        <f t="shared" si="63"/>
        <v>44175</v>
      </c>
      <c r="I294" s="152">
        <v>44188</v>
      </c>
      <c r="J294" s="149">
        <v>44190</v>
      </c>
      <c r="K294" s="91" t="s">
        <v>65</v>
      </c>
      <c r="L294" s="111">
        <f t="shared" si="64"/>
        <v>44217</v>
      </c>
      <c r="M294" s="189">
        <f>EDATE(I294,10)</f>
        <v>44492</v>
      </c>
      <c r="N294" s="129" t="s">
        <v>116</v>
      </c>
      <c r="O294" s="215"/>
      <c r="P294" s="91"/>
      <c r="Q294" s="91"/>
      <c r="R294" s="91"/>
      <c r="S294" s="106" t="s">
        <v>69</v>
      </c>
      <c r="T294" s="91">
        <f t="shared" si="59"/>
        <v>1</v>
      </c>
      <c r="U294" s="91">
        <v>1</v>
      </c>
    </row>
    <row r="295" spans="1:21">
      <c r="A295" s="308">
        <f t="shared" si="61"/>
        <v>21</v>
      </c>
      <c r="B295" s="91" t="s">
        <v>437</v>
      </c>
      <c r="C295" s="91" t="s">
        <v>261</v>
      </c>
      <c r="D295" s="130" t="s">
        <v>22</v>
      </c>
      <c r="E295" s="126">
        <v>44095</v>
      </c>
      <c r="F295" s="126">
        <v>44118</v>
      </c>
      <c r="G295" s="155">
        <v>44123</v>
      </c>
      <c r="H295" s="148">
        <f t="shared" si="63"/>
        <v>44175</v>
      </c>
      <c r="I295" s="152">
        <v>44188</v>
      </c>
      <c r="J295" s="149">
        <f t="shared" ref="J295:J339" si="65">I295+8</f>
        <v>44196</v>
      </c>
      <c r="K295" s="91" t="s">
        <v>65</v>
      </c>
      <c r="L295" s="111">
        <f t="shared" si="64"/>
        <v>44217</v>
      </c>
      <c r="M295" s="189">
        <f>EDATE(I295,10)</f>
        <v>44492</v>
      </c>
      <c r="N295" s="129" t="s">
        <v>116</v>
      </c>
      <c r="O295" s="215"/>
      <c r="P295" s="91"/>
      <c r="Q295" s="91"/>
      <c r="R295" s="91"/>
      <c r="S295" s="106" t="s">
        <v>69</v>
      </c>
      <c r="T295" s="91">
        <f t="shared" si="59"/>
        <v>1</v>
      </c>
      <c r="U295" s="91">
        <v>1</v>
      </c>
    </row>
    <row r="296" spans="1:21">
      <c r="A296" s="283">
        <f t="shared" ref="A296:A319" si="66">ROW(1:1)</f>
        <v>1</v>
      </c>
      <c r="B296" s="285" t="s">
        <v>438</v>
      </c>
      <c r="C296" s="285" t="s">
        <v>94</v>
      </c>
      <c r="D296" s="286" t="s">
        <v>24</v>
      </c>
      <c r="E296" s="287">
        <v>44088</v>
      </c>
      <c r="F296" s="287">
        <v>44105</v>
      </c>
      <c r="G296" s="298">
        <v>44109</v>
      </c>
      <c r="H296" s="294">
        <v>44190</v>
      </c>
      <c r="I296" s="296">
        <v>44208</v>
      </c>
      <c r="J296" s="294">
        <f t="shared" si="65"/>
        <v>44216</v>
      </c>
      <c r="K296" s="285" t="s">
        <v>102</v>
      </c>
      <c r="L296" s="120">
        <f t="shared" si="64"/>
        <v>44237</v>
      </c>
      <c r="M296" s="191">
        <f>EDATE(I296,12)</f>
        <v>44573</v>
      </c>
      <c r="N296" s="121" t="s">
        <v>116</v>
      </c>
      <c r="O296" s="219"/>
      <c r="P296" s="285" t="s">
        <v>227</v>
      </c>
      <c r="Q296" s="285"/>
      <c r="R296" s="285"/>
      <c r="S296" s="290" t="s">
        <v>374</v>
      </c>
      <c r="T296" s="91">
        <f t="shared" si="59"/>
        <v>1</v>
      </c>
      <c r="U296" s="91">
        <v>2</v>
      </c>
    </row>
    <row r="297" spans="1:21">
      <c r="A297" s="283">
        <f t="shared" si="66"/>
        <v>2</v>
      </c>
      <c r="B297" s="91" t="s">
        <v>440</v>
      </c>
      <c r="C297" s="91" t="s">
        <v>122</v>
      </c>
      <c r="D297" s="130" t="s">
        <v>30</v>
      </c>
      <c r="E297" s="126">
        <v>43879</v>
      </c>
      <c r="F297" s="126">
        <v>44112</v>
      </c>
      <c r="G297" s="155">
        <v>44116</v>
      </c>
      <c r="H297" s="148">
        <f>I297-13</f>
        <v>44210</v>
      </c>
      <c r="I297" s="152">
        <v>44223</v>
      </c>
      <c r="J297" s="149">
        <f t="shared" si="65"/>
        <v>44231</v>
      </c>
      <c r="K297" s="91" t="s">
        <v>65</v>
      </c>
      <c r="L297" s="111">
        <f t="shared" si="64"/>
        <v>44252</v>
      </c>
      <c r="M297" s="189">
        <f t="shared" ref="M297:M308" si="67">EDATE(I297,10)</f>
        <v>44527</v>
      </c>
      <c r="N297" s="129" t="s">
        <v>116</v>
      </c>
      <c r="O297" s="215"/>
      <c r="P297" s="91" t="s">
        <v>441</v>
      </c>
      <c r="Q297" s="91">
        <v>2016</v>
      </c>
      <c r="R297" s="91"/>
      <c r="S297" s="106" t="s">
        <v>69</v>
      </c>
      <c r="T297" s="91">
        <f t="shared" si="59"/>
        <v>1</v>
      </c>
      <c r="U297" s="91">
        <v>2</v>
      </c>
    </row>
    <row r="298" spans="1:21">
      <c r="A298" s="283">
        <f t="shared" si="66"/>
        <v>3</v>
      </c>
      <c r="B298" s="91" t="s">
        <v>442</v>
      </c>
      <c r="C298" s="91" t="s">
        <v>122</v>
      </c>
      <c r="D298" s="130" t="s">
        <v>38</v>
      </c>
      <c r="E298" s="126">
        <v>44090</v>
      </c>
      <c r="F298" s="126">
        <v>44112</v>
      </c>
      <c r="G298" s="155">
        <v>44116</v>
      </c>
      <c r="H298" s="148">
        <f>I298-13</f>
        <v>44210</v>
      </c>
      <c r="I298" s="152">
        <v>44223</v>
      </c>
      <c r="J298" s="149">
        <f t="shared" si="65"/>
        <v>44231</v>
      </c>
      <c r="K298" s="91" t="s">
        <v>65</v>
      </c>
      <c r="L298" s="111">
        <f t="shared" si="64"/>
        <v>44252</v>
      </c>
      <c r="M298" s="189">
        <f t="shared" si="67"/>
        <v>44527</v>
      </c>
      <c r="N298" s="129" t="s">
        <v>116</v>
      </c>
      <c r="O298" s="215"/>
      <c r="P298" s="177" t="s">
        <v>95</v>
      </c>
      <c r="Q298" s="126">
        <v>44075</v>
      </c>
      <c r="R298" s="91" t="s">
        <v>68</v>
      </c>
      <c r="S298" s="106" t="s">
        <v>69</v>
      </c>
      <c r="T298" s="91">
        <f t="shared" si="59"/>
        <v>1</v>
      </c>
      <c r="U298" s="91">
        <v>2</v>
      </c>
    </row>
    <row r="299" spans="1:21">
      <c r="A299" s="283">
        <f t="shared" si="66"/>
        <v>4</v>
      </c>
      <c r="B299" s="91" t="s">
        <v>443</v>
      </c>
      <c r="C299" s="105" t="s">
        <v>79</v>
      </c>
      <c r="D299" s="107" t="s">
        <v>27</v>
      </c>
      <c r="E299" s="126">
        <v>44119</v>
      </c>
      <c r="F299" s="126">
        <v>44161</v>
      </c>
      <c r="G299" s="155">
        <f>I299-62</f>
        <v>44162</v>
      </c>
      <c r="H299" s="148">
        <f>I299-13</f>
        <v>44211</v>
      </c>
      <c r="I299" s="152">
        <v>44224</v>
      </c>
      <c r="J299" s="149">
        <f t="shared" si="65"/>
        <v>44232</v>
      </c>
      <c r="K299" s="91" t="s">
        <v>65</v>
      </c>
      <c r="L299" s="111">
        <f t="shared" si="64"/>
        <v>44253</v>
      </c>
      <c r="M299" s="189">
        <f t="shared" si="67"/>
        <v>44528</v>
      </c>
      <c r="N299" s="129" t="s">
        <v>116</v>
      </c>
      <c r="O299" s="215"/>
      <c r="P299" s="177" t="s">
        <v>87</v>
      </c>
      <c r="Q299" s="126">
        <v>43770</v>
      </c>
      <c r="R299" s="91" t="s">
        <v>412</v>
      </c>
      <c r="S299" s="106" t="s">
        <v>69</v>
      </c>
      <c r="T299" s="91">
        <f t="shared" si="59"/>
        <v>1</v>
      </c>
      <c r="U299" s="91">
        <v>2</v>
      </c>
    </row>
    <row r="300" spans="1:21">
      <c r="A300" s="283">
        <f t="shared" si="66"/>
        <v>5</v>
      </c>
      <c r="B300" s="91" t="s">
        <v>444</v>
      </c>
      <c r="C300" s="105" t="s">
        <v>79</v>
      </c>
      <c r="D300" s="107" t="s">
        <v>27</v>
      </c>
      <c r="E300" s="126">
        <v>44116</v>
      </c>
      <c r="F300" s="126">
        <v>44161</v>
      </c>
      <c r="G300" s="155">
        <f>I300-62</f>
        <v>44176</v>
      </c>
      <c r="H300" s="148">
        <f>I300-13</f>
        <v>44225</v>
      </c>
      <c r="I300" s="152">
        <v>44238</v>
      </c>
      <c r="J300" s="149">
        <f t="shared" si="65"/>
        <v>44246</v>
      </c>
      <c r="K300" s="91" t="s">
        <v>65</v>
      </c>
      <c r="L300" s="111">
        <f t="shared" si="64"/>
        <v>44267</v>
      </c>
      <c r="M300" s="189">
        <f t="shared" si="67"/>
        <v>44541</v>
      </c>
      <c r="N300" s="129" t="s">
        <v>116</v>
      </c>
      <c r="O300" s="215"/>
      <c r="P300" s="91" t="s">
        <v>441</v>
      </c>
      <c r="Q300" s="91">
        <v>2009</v>
      </c>
      <c r="R300" s="91"/>
      <c r="S300" s="106" t="s">
        <v>69</v>
      </c>
      <c r="T300" s="91">
        <f t="shared" si="59"/>
        <v>1</v>
      </c>
      <c r="U300" s="91">
        <v>2</v>
      </c>
    </row>
    <row r="301" spans="1:21">
      <c r="A301" s="283">
        <f t="shared" si="66"/>
        <v>6</v>
      </c>
      <c r="B301" s="91" t="s">
        <v>445</v>
      </c>
      <c r="C301" s="105" t="s">
        <v>79</v>
      </c>
      <c r="D301" s="107" t="s">
        <v>27</v>
      </c>
      <c r="E301" s="126">
        <v>44119</v>
      </c>
      <c r="F301" s="126">
        <v>44161</v>
      </c>
      <c r="G301" s="155">
        <f>I301-62</f>
        <v>44176</v>
      </c>
      <c r="H301" s="148">
        <f>I301-13</f>
        <v>44225</v>
      </c>
      <c r="I301" s="152">
        <v>44238</v>
      </c>
      <c r="J301" s="149">
        <f t="shared" si="65"/>
        <v>44246</v>
      </c>
      <c r="K301" s="91" t="s">
        <v>65</v>
      </c>
      <c r="L301" s="111">
        <f t="shared" si="64"/>
        <v>44267</v>
      </c>
      <c r="M301" s="189">
        <f t="shared" si="67"/>
        <v>44541</v>
      </c>
      <c r="N301" s="129" t="s">
        <v>116</v>
      </c>
      <c r="O301" s="215"/>
      <c r="P301" s="91" t="s">
        <v>92</v>
      </c>
      <c r="Q301" s="91">
        <v>2018</v>
      </c>
      <c r="R301" s="91"/>
      <c r="S301" s="106" t="s">
        <v>69</v>
      </c>
      <c r="T301" s="91">
        <f t="shared" si="59"/>
        <v>1</v>
      </c>
      <c r="U301" s="91">
        <v>2</v>
      </c>
    </row>
    <row r="302" spans="1:21">
      <c r="A302" s="283">
        <f t="shared" si="66"/>
        <v>7</v>
      </c>
      <c r="B302" s="91" t="s">
        <v>446</v>
      </c>
      <c r="C302" s="105" t="s">
        <v>81</v>
      </c>
      <c r="D302" s="107" t="s">
        <v>23</v>
      </c>
      <c r="E302" s="126">
        <v>43872</v>
      </c>
      <c r="F302" s="126">
        <v>44158</v>
      </c>
      <c r="G302" s="155">
        <f>I302-62</f>
        <v>44180</v>
      </c>
      <c r="H302" s="148">
        <v>44223</v>
      </c>
      <c r="I302" s="152">
        <v>44242</v>
      </c>
      <c r="J302" s="149">
        <f t="shared" si="65"/>
        <v>44250</v>
      </c>
      <c r="K302" s="91" t="s">
        <v>65</v>
      </c>
      <c r="L302" s="111">
        <f t="shared" si="64"/>
        <v>44271</v>
      </c>
      <c r="M302" s="189">
        <f t="shared" si="67"/>
        <v>44545</v>
      </c>
      <c r="N302" s="129" t="s">
        <v>116</v>
      </c>
      <c r="O302" s="215"/>
      <c r="P302" s="91" t="s">
        <v>92</v>
      </c>
      <c r="Q302" s="91">
        <v>2015</v>
      </c>
      <c r="R302" s="91"/>
      <c r="S302" s="106" t="s">
        <v>69</v>
      </c>
      <c r="T302" s="91">
        <f t="shared" si="59"/>
        <v>1</v>
      </c>
      <c r="U302" s="91">
        <v>2</v>
      </c>
    </row>
    <row r="303" spans="1:21">
      <c r="A303" s="283">
        <f t="shared" si="66"/>
        <v>8</v>
      </c>
      <c r="B303" s="91" t="s">
        <v>447</v>
      </c>
      <c r="C303" s="91" t="s">
        <v>81</v>
      </c>
      <c r="D303" s="130" t="s">
        <v>23</v>
      </c>
      <c r="E303" s="126">
        <v>43910</v>
      </c>
      <c r="F303" s="126">
        <v>44158</v>
      </c>
      <c r="G303" s="155">
        <f>I303-62</f>
        <v>44180</v>
      </c>
      <c r="H303" s="148">
        <v>44223</v>
      </c>
      <c r="I303" s="152">
        <v>44242</v>
      </c>
      <c r="J303" s="149">
        <f t="shared" si="65"/>
        <v>44250</v>
      </c>
      <c r="K303" s="91" t="s">
        <v>65</v>
      </c>
      <c r="L303" s="111">
        <f t="shared" si="64"/>
        <v>44271</v>
      </c>
      <c r="M303" s="189">
        <f t="shared" si="67"/>
        <v>44545</v>
      </c>
      <c r="N303" s="129" t="s">
        <v>116</v>
      </c>
      <c r="O303" s="215"/>
      <c r="P303" s="177" t="s">
        <v>67</v>
      </c>
      <c r="Q303" s="126">
        <v>43709</v>
      </c>
      <c r="R303" s="91"/>
      <c r="S303" s="106" t="s">
        <v>69</v>
      </c>
      <c r="T303" s="91">
        <f t="shared" si="59"/>
        <v>1</v>
      </c>
      <c r="U303" s="91">
        <v>2</v>
      </c>
    </row>
    <row r="304" spans="1:21">
      <c r="A304" s="283">
        <f t="shared" si="66"/>
        <v>9</v>
      </c>
      <c r="B304" s="91" t="s">
        <v>448</v>
      </c>
      <c r="C304" s="91" t="s">
        <v>122</v>
      </c>
      <c r="D304" s="130" t="s">
        <v>30</v>
      </c>
      <c r="E304" s="126">
        <v>44151</v>
      </c>
      <c r="F304" s="126">
        <v>44165</v>
      </c>
      <c r="G304" s="155">
        <v>44169</v>
      </c>
      <c r="H304" s="148">
        <f t="shared" ref="H304:H323" si="68">I304-13</f>
        <v>44245</v>
      </c>
      <c r="I304" s="152">
        <v>44258</v>
      </c>
      <c r="J304" s="149">
        <f t="shared" si="65"/>
        <v>44266</v>
      </c>
      <c r="K304" s="91" t="s">
        <v>65</v>
      </c>
      <c r="L304" s="111">
        <f t="shared" si="64"/>
        <v>44287</v>
      </c>
      <c r="M304" s="189">
        <f t="shared" si="67"/>
        <v>44564</v>
      </c>
      <c r="N304" s="129" t="s">
        <v>116</v>
      </c>
      <c r="O304" s="215"/>
      <c r="P304" s="91" t="s">
        <v>92</v>
      </c>
      <c r="Q304" s="108">
        <v>44469</v>
      </c>
      <c r="R304" s="91"/>
      <c r="S304" s="106" t="s">
        <v>374</v>
      </c>
      <c r="T304" s="91">
        <f t="shared" si="59"/>
        <v>0</v>
      </c>
      <c r="U304" s="91">
        <v>2</v>
      </c>
    </row>
    <row r="305" spans="1:21">
      <c r="A305" s="283">
        <f t="shared" si="66"/>
        <v>10</v>
      </c>
      <c r="B305" s="91" t="s">
        <v>449</v>
      </c>
      <c r="C305" s="105" t="s">
        <v>527</v>
      </c>
      <c r="D305" s="107" t="s">
        <v>128</v>
      </c>
      <c r="E305" s="126">
        <v>44097</v>
      </c>
      <c r="F305" s="126">
        <v>44180</v>
      </c>
      <c r="G305" s="155">
        <v>44183</v>
      </c>
      <c r="H305" s="148">
        <f t="shared" si="68"/>
        <v>44251</v>
      </c>
      <c r="I305" s="152">
        <v>44264</v>
      </c>
      <c r="J305" s="149">
        <f t="shared" si="65"/>
        <v>44272</v>
      </c>
      <c r="K305" s="91" t="s">
        <v>65</v>
      </c>
      <c r="L305" s="111">
        <f t="shared" si="64"/>
        <v>44293</v>
      </c>
      <c r="M305" s="189">
        <f t="shared" si="67"/>
        <v>44570</v>
      </c>
      <c r="N305" s="129" t="s">
        <v>116</v>
      </c>
      <c r="O305" s="215" t="s">
        <v>346</v>
      </c>
      <c r="P305" s="177" t="s">
        <v>67</v>
      </c>
      <c r="Q305" s="126">
        <v>43344</v>
      </c>
      <c r="R305" s="91"/>
      <c r="S305" s="106" t="s">
        <v>69</v>
      </c>
      <c r="T305" s="91">
        <f t="shared" si="59"/>
        <v>1</v>
      </c>
      <c r="U305" s="91">
        <v>2</v>
      </c>
    </row>
    <row r="306" spans="1:21">
      <c r="A306" s="283">
        <f t="shared" si="66"/>
        <v>11</v>
      </c>
      <c r="B306" s="91" t="s">
        <v>450</v>
      </c>
      <c r="C306" s="165" t="s">
        <v>527</v>
      </c>
      <c r="D306" s="221" t="s">
        <v>419</v>
      </c>
      <c r="E306" s="126">
        <v>44144</v>
      </c>
      <c r="F306" s="126">
        <v>44180</v>
      </c>
      <c r="G306" s="155">
        <v>44183</v>
      </c>
      <c r="H306" s="148">
        <f t="shared" si="68"/>
        <v>44251</v>
      </c>
      <c r="I306" s="152">
        <v>44264</v>
      </c>
      <c r="J306" s="149">
        <f t="shared" si="65"/>
        <v>44272</v>
      </c>
      <c r="K306" s="91" t="s">
        <v>65</v>
      </c>
      <c r="L306" s="111">
        <f t="shared" si="64"/>
        <v>44293</v>
      </c>
      <c r="M306" s="189">
        <f t="shared" si="67"/>
        <v>44570</v>
      </c>
      <c r="N306" s="129" t="s">
        <v>116</v>
      </c>
      <c r="O306" s="215"/>
      <c r="P306" s="177" t="s">
        <v>75</v>
      </c>
      <c r="Q306" s="126">
        <v>42660</v>
      </c>
      <c r="R306" s="91" t="s">
        <v>68</v>
      </c>
      <c r="S306" s="106" t="s">
        <v>69</v>
      </c>
      <c r="T306" s="91">
        <f t="shared" si="59"/>
        <v>1</v>
      </c>
      <c r="U306" s="91">
        <v>2</v>
      </c>
    </row>
    <row r="307" spans="1:21">
      <c r="A307" s="283">
        <f t="shared" si="66"/>
        <v>12</v>
      </c>
      <c r="B307" s="91" t="s">
        <v>451</v>
      </c>
      <c r="C307" s="165" t="s">
        <v>526</v>
      </c>
      <c r="D307" s="221" t="s">
        <v>38</v>
      </c>
      <c r="E307" s="126">
        <v>44174</v>
      </c>
      <c r="F307" s="126">
        <v>44214</v>
      </c>
      <c r="G307" s="155">
        <f>I307-62</f>
        <v>44223</v>
      </c>
      <c r="H307" s="148">
        <f t="shared" si="68"/>
        <v>44272</v>
      </c>
      <c r="I307" s="152">
        <v>44285</v>
      </c>
      <c r="J307" s="149">
        <f t="shared" si="65"/>
        <v>44293</v>
      </c>
      <c r="K307" s="91" t="s">
        <v>65</v>
      </c>
      <c r="L307" s="111">
        <f t="shared" si="64"/>
        <v>44314</v>
      </c>
      <c r="M307" s="189">
        <f t="shared" si="67"/>
        <v>44591</v>
      </c>
      <c r="N307" s="129" t="s">
        <v>116</v>
      </c>
      <c r="O307" s="215"/>
      <c r="P307" s="177" t="s">
        <v>67</v>
      </c>
      <c r="Q307" s="126">
        <v>42978</v>
      </c>
      <c r="R307" s="91" t="s">
        <v>68</v>
      </c>
      <c r="S307" s="106" t="s">
        <v>69</v>
      </c>
      <c r="T307" s="91">
        <f t="shared" si="59"/>
        <v>1</v>
      </c>
      <c r="U307" s="91">
        <v>2</v>
      </c>
    </row>
    <row r="308" spans="1:21">
      <c r="A308" s="283">
        <f t="shared" si="66"/>
        <v>13</v>
      </c>
      <c r="B308" s="91" t="s">
        <v>452</v>
      </c>
      <c r="C308" s="165" t="s">
        <v>526</v>
      </c>
      <c r="D308" s="221" t="s">
        <v>38</v>
      </c>
      <c r="E308" s="126">
        <v>44183</v>
      </c>
      <c r="F308" s="126">
        <v>44214</v>
      </c>
      <c r="G308" s="155">
        <f>I308-62</f>
        <v>44223</v>
      </c>
      <c r="H308" s="148">
        <f t="shared" si="68"/>
        <v>44272</v>
      </c>
      <c r="I308" s="152">
        <v>44285</v>
      </c>
      <c r="J308" s="149">
        <f t="shared" si="65"/>
        <v>44293</v>
      </c>
      <c r="K308" s="91" t="s">
        <v>65</v>
      </c>
      <c r="L308" s="111">
        <f t="shared" si="64"/>
        <v>44314</v>
      </c>
      <c r="M308" s="189">
        <f t="shared" si="67"/>
        <v>44591</v>
      </c>
      <c r="N308" s="129" t="s">
        <v>116</v>
      </c>
      <c r="O308" s="215"/>
      <c r="P308" s="177" t="s">
        <v>95</v>
      </c>
      <c r="Q308" s="126">
        <v>42278</v>
      </c>
      <c r="R308" s="91" t="s">
        <v>68</v>
      </c>
      <c r="S308" s="106" t="s">
        <v>374</v>
      </c>
      <c r="T308" s="91">
        <f t="shared" si="59"/>
        <v>1</v>
      </c>
      <c r="U308" s="91">
        <v>2</v>
      </c>
    </row>
    <row r="309" spans="1:21">
      <c r="A309" s="283">
        <f t="shared" si="66"/>
        <v>14</v>
      </c>
      <c r="B309" s="285" t="s">
        <v>453</v>
      </c>
      <c r="C309" s="285" t="s">
        <v>94</v>
      </c>
      <c r="D309" s="286" t="s">
        <v>25</v>
      </c>
      <c r="E309" s="287">
        <v>44090</v>
      </c>
      <c r="F309" s="287">
        <v>44118</v>
      </c>
      <c r="G309" s="298">
        <v>44123</v>
      </c>
      <c r="H309" s="294">
        <f t="shared" si="68"/>
        <v>44301</v>
      </c>
      <c r="I309" s="296">
        <v>44314</v>
      </c>
      <c r="J309" s="294">
        <f t="shared" si="65"/>
        <v>44322</v>
      </c>
      <c r="K309" s="285" t="s">
        <v>102</v>
      </c>
      <c r="L309" s="120">
        <f t="shared" si="64"/>
        <v>44343</v>
      </c>
      <c r="M309" s="191">
        <f>EDATE(I309,12)</f>
        <v>44679</v>
      </c>
      <c r="N309" s="151" t="s">
        <v>116</v>
      </c>
      <c r="O309" s="185" t="s">
        <v>346</v>
      </c>
      <c r="P309" s="285" t="s">
        <v>227</v>
      </c>
      <c r="Q309" s="285"/>
      <c r="R309" s="285"/>
      <c r="S309" s="290" t="s">
        <v>69</v>
      </c>
      <c r="T309" s="91">
        <f t="shared" si="59"/>
        <v>1</v>
      </c>
      <c r="U309" s="91">
        <v>2</v>
      </c>
    </row>
    <row r="310" spans="1:21">
      <c r="A310" s="283">
        <f t="shared" si="66"/>
        <v>15</v>
      </c>
      <c r="B310" s="91" t="s">
        <v>454</v>
      </c>
      <c r="C310" s="91" t="s">
        <v>94</v>
      </c>
      <c r="D310" s="130" t="s">
        <v>24</v>
      </c>
      <c r="E310" s="126">
        <v>44174</v>
      </c>
      <c r="F310" s="126">
        <v>44216</v>
      </c>
      <c r="G310" s="155">
        <v>44217</v>
      </c>
      <c r="H310" s="148">
        <f t="shared" si="68"/>
        <v>44301</v>
      </c>
      <c r="I310" s="152">
        <v>44314</v>
      </c>
      <c r="J310" s="149">
        <f t="shared" si="65"/>
        <v>44322</v>
      </c>
      <c r="K310" s="91" t="s">
        <v>65</v>
      </c>
      <c r="L310" s="111">
        <f t="shared" si="64"/>
        <v>44343</v>
      </c>
      <c r="M310" s="189">
        <f>EDATE(I310,10)</f>
        <v>44620</v>
      </c>
      <c r="N310" s="129" t="s">
        <v>116</v>
      </c>
      <c r="O310" s="215"/>
      <c r="P310" s="177" t="s">
        <v>95</v>
      </c>
      <c r="Q310" s="126">
        <v>44009</v>
      </c>
      <c r="R310" s="91" t="s">
        <v>68</v>
      </c>
      <c r="S310" s="106" t="s">
        <v>69</v>
      </c>
      <c r="T310" s="91">
        <f t="shared" si="59"/>
        <v>1</v>
      </c>
      <c r="U310" s="91">
        <v>2</v>
      </c>
    </row>
    <row r="311" spans="1:21">
      <c r="A311" s="283">
        <f t="shared" si="66"/>
        <v>16</v>
      </c>
      <c r="B311" s="91" t="s">
        <v>455</v>
      </c>
      <c r="C311" s="91" t="s">
        <v>94</v>
      </c>
      <c r="D311" s="130" t="s">
        <v>24</v>
      </c>
      <c r="E311" s="126">
        <v>44243</v>
      </c>
      <c r="F311" s="126">
        <v>44258</v>
      </c>
      <c r="G311" s="126">
        <v>44259</v>
      </c>
      <c r="H311" s="148">
        <f t="shared" si="68"/>
        <v>44315</v>
      </c>
      <c r="I311" s="152">
        <v>44328</v>
      </c>
      <c r="J311" s="149">
        <f t="shared" si="65"/>
        <v>44336</v>
      </c>
      <c r="K311" s="91" t="s">
        <v>65</v>
      </c>
      <c r="L311" s="111">
        <f t="shared" si="64"/>
        <v>44357</v>
      </c>
      <c r="M311" s="189">
        <f>EDATE(I311,10)</f>
        <v>44632</v>
      </c>
      <c r="N311" s="129" t="s">
        <v>116</v>
      </c>
      <c r="O311" s="215"/>
      <c r="P311" s="91" t="s">
        <v>441</v>
      </c>
      <c r="Q311" s="91">
        <v>2015</v>
      </c>
      <c r="R311" s="91"/>
      <c r="S311" s="106" t="s">
        <v>69</v>
      </c>
      <c r="T311" s="91">
        <f t="shared" si="59"/>
        <v>1</v>
      </c>
      <c r="U311" s="91">
        <v>2</v>
      </c>
    </row>
    <row r="312" spans="1:21">
      <c r="A312" s="283">
        <f t="shared" si="66"/>
        <v>17</v>
      </c>
      <c r="B312" s="91" t="s">
        <v>456</v>
      </c>
      <c r="C312" s="91" t="s">
        <v>94</v>
      </c>
      <c r="D312" s="130" t="s">
        <v>24</v>
      </c>
      <c r="E312" s="126">
        <v>44243</v>
      </c>
      <c r="F312" s="126">
        <v>44258</v>
      </c>
      <c r="G312" s="126">
        <v>44259</v>
      </c>
      <c r="H312" s="148">
        <f t="shared" si="68"/>
        <v>44315</v>
      </c>
      <c r="I312" s="152">
        <v>44328</v>
      </c>
      <c r="J312" s="149">
        <f t="shared" si="65"/>
        <v>44336</v>
      </c>
      <c r="K312" s="91" t="s">
        <v>65</v>
      </c>
      <c r="L312" s="111">
        <f t="shared" si="64"/>
        <v>44357</v>
      </c>
      <c r="M312" s="189">
        <f>EDATE(I312,10)</f>
        <v>44632</v>
      </c>
      <c r="N312" s="129" t="s">
        <v>116</v>
      </c>
      <c r="O312" s="215"/>
      <c r="P312" s="91" t="s">
        <v>92</v>
      </c>
      <c r="Q312" s="91">
        <v>2017</v>
      </c>
      <c r="R312" s="91"/>
      <c r="S312" s="106" t="s">
        <v>69</v>
      </c>
      <c r="T312" s="91">
        <f t="shared" si="59"/>
        <v>1</v>
      </c>
      <c r="U312" s="91">
        <v>2</v>
      </c>
    </row>
    <row r="313" spans="1:21">
      <c r="A313" s="283">
        <f t="shared" si="66"/>
        <v>18</v>
      </c>
      <c r="B313" s="91" t="s">
        <v>457</v>
      </c>
      <c r="C313" s="91" t="s">
        <v>94</v>
      </c>
      <c r="D313" s="130" t="s">
        <v>24</v>
      </c>
      <c r="E313" s="126">
        <v>44243</v>
      </c>
      <c r="F313" s="126">
        <v>44258</v>
      </c>
      <c r="G313" s="126">
        <v>44259</v>
      </c>
      <c r="H313" s="148">
        <f t="shared" si="68"/>
        <v>44322</v>
      </c>
      <c r="I313" s="152">
        <v>44335</v>
      </c>
      <c r="J313" s="149">
        <f t="shared" si="65"/>
        <v>44343</v>
      </c>
      <c r="K313" s="91" t="s">
        <v>65</v>
      </c>
      <c r="L313" s="111">
        <f t="shared" si="64"/>
        <v>44364</v>
      </c>
      <c r="M313" s="189">
        <f>EDATE(I313,10)</f>
        <v>44639</v>
      </c>
      <c r="N313" s="129" t="s">
        <v>116</v>
      </c>
      <c r="O313" s="218"/>
      <c r="P313" s="177" t="s">
        <v>95</v>
      </c>
      <c r="Q313" s="126">
        <v>41190</v>
      </c>
      <c r="R313" s="91" t="s">
        <v>68</v>
      </c>
      <c r="S313" s="106" t="s">
        <v>69</v>
      </c>
      <c r="T313" s="91">
        <f t="shared" si="59"/>
        <v>1</v>
      </c>
      <c r="U313" s="91">
        <v>2</v>
      </c>
    </row>
    <row r="314" spans="1:21">
      <c r="A314" s="283">
        <f t="shared" si="66"/>
        <v>19</v>
      </c>
      <c r="B314" s="91" t="s">
        <v>459</v>
      </c>
      <c r="C314" s="91" t="s">
        <v>94</v>
      </c>
      <c r="D314" s="130" t="s">
        <v>25</v>
      </c>
      <c r="E314" s="126">
        <v>44243</v>
      </c>
      <c r="F314" s="126">
        <v>44258</v>
      </c>
      <c r="G314" s="126">
        <v>44259</v>
      </c>
      <c r="H314" s="148">
        <f t="shared" si="68"/>
        <v>44322</v>
      </c>
      <c r="I314" s="152">
        <v>44335</v>
      </c>
      <c r="J314" s="149">
        <f t="shared" si="65"/>
        <v>44343</v>
      </c>
      <c r="K314" s="91" t="s">
        <v>65</v>
      </c>
      <c r="L314" s="111">
        <f t="shared" si="64"/>
        <v>44364</v>
      </c>
      <c r="M314" s="189">
        <f>EDATE(I314,10)</f>
        <v>44639</v>
      </c>
      <c r="N314" s="129" t="s">
        <v>116</v>
      </c>
      <c r="O314" s="218"/>
      <c r="P314" s="177" t="s">
        <v>95</v>
      </c>
      <c r="Q314" s="126">
        <v>42309</v>
      </c>
      <c r="R314" s="91" t="s">
        <v>68</v>
      </c>
      <c r="S314" s="106" t="s">
        <v>69</v>
      </c>
      <c r="T314" s="91">
        <f t="shared" si="59"/>
        <v>1</v>
      </c>
      <c r="U314" s="91">
        <v>2</v>
      </c>
    </row>
    <row r="315" spans="1:21">
      <c r="A315" s="283">
        <f t="shared" si="66"/>
        <v>20</v>
      </c>
      <c r="B315" s="285" t="s">
        <v>460</v>
      </c>
      <c r="C315" s="285" t="s">
        <v>261</v>
      </c>
      <c r="D315" s="286" t="s">
        <v>22</v>
      </c>
      <c r="E315" s="287">
        <v>44230</v>
      </c>
      <c r="F315" s="287">
        <v>44245</v>
      </c>
      <c r="G315" s="298">
        <v>44247</v>
      </c>
      <c r="H315" s="294">
        <f t="shared" si="68"/>
        <v>44329</v>
      </c>
      <c r="I315" s="289">
        <v>44342</v>
      </c>
      <c r="J315" s="294">
        <f t="shared" si="65"/>
        <v>44350</v>
      </c>
      <c r="K315" s="285" t="s">
        <v>102</v>
      </c>
      <c r="L315" s="120">
        <f t="shared" si="64"/>
        <v>44371</v>
      </c>
      <c r="M315" s="191">
        <f>EDATE(I315,12)</f>
        <v>44707</v>
      </c>
      <c r="N315" s="151" t="s">
        <v>116</v>
      </c>
      <c r="O315" s="219"/>
      <c r="P315" s="285"/>
      <c r="Q315" s="285"/>
      <c r="R315" s="285"/>
      <c r="S315" s="290" t="s">
        <v>69</v>
      </c>
      <c r="T315" s="91">
        <f t="shared" si="59"/>
        <v>1</v>
      </c>
      <c r="U315" s="91">
        <v>2</v>
      </c>
    </row>
    <row r="316" spans="1:21">
      <c r="A316" s="283">
        <f t="shared" si="66"/>
        <v>21</v>
      </c>
      <c r="B316" s="91" t="s">
        <v>461</v>
      </c>
      <c r="C316" s="91" t="s">
        <v>261</v>
      </c>
      <c r="D316" s="130" t="s">
        <v>22</v>
      </c>
      <c r="E316" s="126">
        <v>44230</v>
      </c>
      <c r="F316" s="108">
        <v>44245</v>
      </c>
      <c r="G316" s="155">
        <v>44247</v>
      </c>
      <c r="H316" s="148">
        <f t="shared" si="68"/>
        <v>44329</v>
      </c>
      <c r="I316" s="110">
        <v>44342</v>
      </c>
      <c r="J316" s="149">
        <f t="shared" si="65"/>
        <v>44350</v>
      </c>
      <c r="K316" s="91" t="s">
        <v>65</v>
      </c>
      <c r="L316" s="111">
        <f t="shared" si="64"/>
        <v>44371</v>
      </c>
      <c r="M316" s="189">
        <f t="shared" ref="M316:M346" si="69">EDATE(I316,10)</f>
        <v>44646</v>
      </c>
      <c r="N316" s="129" t="s">
        <v>116</v>
      </c>
      <c r="O316" s="215"/>
      <c r="P316" s="91" t="s">
        <v>92</v>
      </c>
      <c r="Q316" s="91">
        <v>2018</v>
      </c>
      <c r="R316" s="91"/>
      <c r="S316" s="106" t="s">
        <v>374</v>
      </c>
      <c r="T316" s="91">
        <f t="shared" si="59"/>
        <v>1</v>
      </c>
      <c r="U316" s="91">
        <v>2</v>
      </c>
    </row>
    <row r="317" spans="1:21">
      <c r="A317" s="283">
        <f t="shared" si="66"/>
        <v>22</v>
      </c>
      <c r="B317" s="91" t="s">
        <v>462</v>
      </c>
      <c r="C317" s="105" t="s">
        <v>81</v>
      </c>
      <c r="D317" s="107" t="s">
        <v>23</v>
      </c>
      <c r="E317" s="126">
        <v>44236</v>
      </c>
      <c r="F317" s="126">
        <v>44277</v>
      </c>
      <c r="G317" s="155">
        <v>44280</v>
      </c>
      <c r="H317" s="148">
        <f t="shared" si="68"/>
        <v>44334</v>
      </c>
      <c r="I317" s="110">
        <v>44347</v>
      </c>
      <c r="J317" s="149">
        <f t="shared" si="65"/>
        <v>44355</v>
      </c>
      <c r="K317" s="91" t="s">
        <v>65</v>
      </c>
      <c r="L317" s="111">
        <f t="shared" si="64"/>
        <v>44376</v>
      </c>
      <c r="M317" s="189">
        <f t="shared" si="69"/>
        <v>44651</v>
      </c>
      <c r="N317" s="129" t="s">
        <v>116</v>
      </c>
      <c r="O317" s="215"/>
      <c r="P317" s="91" t="s">
        <v>92</v>
      </c>
      <c r="Q317" s="105">
        <v>2017</v>
      </c>
      <c r="R317" s="91"/>
      <c r="S317" s="106" t="s">
        <v>69</v>
      </c>
      <c r="T317" s="91">
        <f t="shared" si="59"/>
        <v>1</v>
      </c>
      <c r="U317" s="91">
        <v>2</v>
      </c>
    </row>
    <row r="318" spans="1:21">
      <c r="A318" s="283">
        <f t="shared" si="66"/>
        <v>23</v>
      </c>
      <c r="B318" s="91" t="s">
        <v>463</v>
      </c>
      <c r="C318" s="105" t="s">
        <v>81</v>
      </c>
      <c r="D318" s="107" t="s">
        <v>21</v>
      </c>
      <c r="E318" s="126">
        <v>44236</v>
      </c>
      <c r="F318" s="126">
        <v>44277</v>
      </c>
      <c r="G318" s="155">
        <v>44280</v>
      </c>
      <c r="H318" s="148">
        <f t="shared" si="68"/>
        <v>44334</v>
      </c>
      <c r="I318" s="110">
        <v>44347</v>
      </c>
      <c r="J318" s="149">
        <f t="shared" si="65"/>
        <v>44355</v>
      </c>
      <c r="K318" s="91" t="s">
        <v>65</v>
      </c>
      <c r="L318" s="111">
        <f t="shared" si="64"/>
        <v>44376</v>
      </c>
      <c r="M318" s="189">
        <f t="shared" si="69"/>
        <v>44651</v>
      </c>
      <c r="N318" s="129" t="s">
        <v>116</v>
      </c>
      <c r="O318" s="215"/>
      <c r="P318" s="224" t="s">
        <v>87</v>
      </c>
      <c r="Q318" s="105"/>
      <c r="R318" s="91"/>
      <c r="S318" s="106" t="s">
        <v>374</v>
      </c>
      <c r="T318" s="91">
        <f t="shared" si="59"/>
        <v>1</v>
      </c>
      <c r="U318" s="91">
        <v>2</v>
      </c>
    </row>
    <row r="319" spans="1:21">
      <c r="A319" s="283">
        <f t="shared" si="66"/>
        <v>24</v>
      </c>
      <c r="B319" s="91" t="s">
        <v>464</v>
      </c>
      <c r="C319" s="91" t="s">
        <v>122</v>
      </c>
      <c r="D319" s="130" t="s">
        <v>30</v>
      </c>
      <c r="E319" s="126">
        <v>44247</v>
      </c>
      <c r="F319" s="126">
        <v>44277</v>
      </c>
      <c r="G319" s="155">
        <v>44278</v>
      </c>
      <c r="H319" s="148">
        <f t="shared" si="68"/>
        <v>44336</v>
      </c>
      <c r="I319" s="110">
        <v>44349</v>
      </c>
      <c r="J319" s="149">
        <f t="shared" si="65"/>
        <v>44357</v>
      </c>
      <c r="K319" s="91" t="s">
        <v>65</v>
      </c>
      <c r="L319" s="111">
        <f t="shared" si="64"/>
        <v>44378</v>
      </c>
      <c r="M319" s="189">
        <f t="shared" si="69"/>
        <v>44653</v>
      </c>
      <c r="N319" s="129" t="s">
        <v>116</v>
      </c>
      <c r="O319" s="215"/>
      <c r="P319" s="91" t="s">
        <v>92</v>
      </c>
      <c r="Q319" s="108">
        <v>44500</v>
      </c>
      <c r="R319" s="91"/>
      <c r="S319" s="106" t="s">
        <v>69</v>
      </c>
      <c r="T319" s="91">
        <f t="shared" si="59"/>
        <v>0</v>
      </c>
      <c r="U319" s="91">
        <v>2</v>
      </c>
    </row>
    <row r="320" spans="1:21">
      <c r="A320" s="283">
        <f>ROW(27:27)</f>
        <v>27</v>
      </c>
      <c r="B320" s="91" t="s">
        <v>465</v>
      </c>
      <c r="C320" s="91" t="s">
        <v>261</v>
      </c>
      <c r="D320" s="130" t="s">
        <v>26</v>
      </c>
      <c r="E320" s="126">
        <v>44274</v>
      </c>
      <c r="F320" s="126">
        <v>44285</v>
      </c>
      <c r="G320" s="155">
        <v>44288</v>
      </c>
      <c r="H320" s="148">
        <f t="shared" si="68"/>
        <v>44343</v>
      </c>
      <c r="I320" s="110">
        <v>44356</v>
      </c>
      <c r="J320" s="149">
        <f t="shared" si="65"/>
        <v>44364</v>
      </c>
      <c r="K320" s="91" t="s">
        <v>65</v>
      </c>
      <c r="L320" s="111">
        <f t="shared" si="64"/>
        <v>44385</v>
      </c>
      <c r="M320" s="189">
        <f t="shared" si="69"/>
        <v>44660</v>
      </c>
      <c r="N320" s="129" t="s">
        <v>116</v>
      </c>
      <c r="O320" s="215"/>
      <c r="P320" s="177" t="s">
        <v>95</v>
      </c>
      <c r="Q320" s="108">
        <v>44357</v>
      </c>
      <c r="R320" s="91" t="s">
        <v>275</v>
      </c>
      <c r="S320" s="106" t="s">
        <v>69</v>
      </c>
      <c r="T320" s="91">
        <f t="shared" si="59"/>
        <v>0</v>
      </c>
      <c r="U320" s="91">
        <v>2</v>
      </c>
    </row>
    <row r="321" spans="1:21">
      <c r="A321" s="283">
        <f>ROW(28:28)</f>
        <v>28</v>
      </c>
      <c r="B321" s="91" t="s">
        <v>466</v>
      </c>
      <c r="C321" s="91" t="s">
        <v>261</v>
      </c>
      <c r="D321" s="130" t="s">
        <v>26</v>
      </c>
      <c r="E321" s="126">
        <v>44274</v>
      </c>
      <c r="F321" s="126">
        <v>44285</v>
      </c>
      <c r="G321" s="155">
        <v>44288</v>
      </c>
      <c r="H321" s="148">
        <f t="shared" si="68"/>
        <v>44343</v>
      </c>
      <c r="I321" s="110">
        <v>44356</v>
      </c>
      <c r="J321" s="149">
        <f t="shared" si="65"/>
        <v>44364</v>
      </c>
      <c r="K321" s="91" t="s">
        <v>65</v>
      </c>
      <c r="L321" s="111">
        <f t="shared" ref="L321:L355" si="70">I321+29</f>
        <v>44385</v>
      </c>
      <c r="M321" s="189">
        <f t="shared" si="69"/>
        <v>44660</v>
      </c>
      <c r="N321" s="129" t="s">
        <v>116</v>
      </c>
      <c r="O321" s="215"/>
      <c r="P321" s="165" t="s">
        <v>87</v>
      </c>
      <c r="Q321" s="108">
        <v>44313</v>
      </c>
      <c r="R321" s="91" t="s">
        <v>412</v>
      </c>
      <c r="S321" s="106" t="s">
        <v>69</v>
      </c>
      <c r="T321" s="91">
        <f t="shared" si="59"/>
        <v>1</v>
      </c>
      <c r="U321" s="91">
        <v>2</v>
      </c>
    </row>
    <row r="322" spans="1:21">
      <c r="A322" s="283">
        <f>ROW(29:29)</f>
        <v>29</v>
      </c>
      <c r="B322" s="91" t="s">
        <v>467</v>
      </c>
      <c r="C322" s="105" t="s">
        <v>79</v>
      </c>
      <c r="D322" s="107" t="s">
        <v>27</v>
      </c>
      <c r="E322" s="126">
        <v>44298</v>
      </c>
      <c r="F322" s="126">
        <v>44308</v>
      </c>
      <c r="G322" s="155">
        <v>44308</v>
      </c>
      <c r="H322" s="148">
        <f t="shared" si="68"/>
        <v>44358</v>
      </c>
      <c r="I322" s="152">
        <v>44371</v>
      </c>
      <c r="J322" s="149">
        <f t="shared" si="65"/>
        <v>44379</v>
      </c>
      <c r="K322" s="91" t="s">
        <v>65</v>
      </c>
      <c r="L322" s="111">
        <f t="shared" si="70"/>
        <v>44400</v>
      </c>
      <c r="M322" s="189">
        <f t="shared" si="69"/>
        <v>44675</v>
      </c>
      <c r="N322" s="129" t="s">
        <v>116</v>
      </c>
      <c r="O322" s="215"/>
      <c r="P322" s="177" t="s">
        <v>67</v>
      </c>
      <c r="Q322" s="108">
        <v>44075</v>
      </c>
      <c r="R322" s="91" t="s">
        <v>68</v>
      </c>
      <c r="S322" s="106" t="s">
        <v>69</v>
      </c>
      <c r="T322" s="91">
        <f t="shared" ref="T322:T385" si="71">IF(I322&gt;Q322,1,0)</f>
        <v>1</v>
      </c>
      <c r="U322" s="91">
        <v>2</v>
      </c>
    </row>
    <row r="323" spans="1:21">
      <c r="A323" s="283">
        <f>ROW(30:30)</f>
        <v>30</v>
      </c>
      <c r="B323" s="91" t="s">
        <v>468</v>
      </c>
      <c r="C323" s="105" t="s">
        <v>79</v>
      </c>
      <c r="D323" s="107" t="s">
        <v>27</v>
      </c>
      <c r="E323" s="126">
        <v>44298</v>
      </c>
      <c r="F323" s="126">
        <v>44308</v>
      </c>
      <c r="G323" s="155">
        <v>44308</v>
      </c>
      <c r="H323" s="148">
        <f t="shared" si="68"/>
        <v>44358</v>
      </c>
      <c r="I323" s="152">
        <v>44371</v>
      </c>
      <c r="J323" s="149">
        <f t="shared" si="65"/>
        <v>44379</v>
      </c>
      <c r="K323" s="91" t="s">
        <v>65</v>
      </c>
      <c r="L323" s="111">
        <f t="shared" si="70"/>
        <v>44400</v>
      </c>
      <c r="M323" s="189">
        <f t="shared" si="69"/>
        <v>44675</v>
      </c>
      <c r="N323" s="129" t="s">
        <v>116</v>
      </c>
      <c r="O323" s="215" t="s">
        <v>469</v>
      </c>
      <c r="P323" s="224" t="s">
        <v>87</v>
      </c>
      <c r="Q323" s="105"/>
      <c r="R323" s="91"/>
      <c r="S323" s="106" t="s">
        <v>374</v>
      </c>
      <c r="T323" s="91">
        <f t="shared" si="71"/>
        <v>1</v>
      </c>
      <c r="U323" s="91">
        <v>2</v>
      </c>
    </row>
    <row r="324" spans="1:21">
      <c r="A324" s="308">
        <f t="shared" ref="A324:A332" si="72">ROW(1:1)</f>
        <v>1</v>
      </c>
      <c r="B324" s="91" t="s">
        <v>470</v>
      </c>
      <c r="C324" s="105" t="s">
        <v>79</v>
      </c>
      <c r="D324" s="107" t="s">
        <v>27</v>
      </c>
      <c r="E324" s="126">
        <v>44298</v>
      </c>
      <c r="F324" s="126">
        <v>44351</v>
      </c>
      <c r="G324" s="155">
        <v>44355</v>
      </c>
      <c r="H324" s="148">
        <v>44371</v>
      </c>
      <c r="I324" s="152">
        <v>44448</v>
      </c>
      <c r="J324" s="149">
        <f t="shared" si="65"/>
        <v>44456</v>
      </c>
      <c r="K324" s="91" t="s">
        <v>65</v>
      </c>
      <c r="L324" s="111">
        <f t="shared" si="70"/>
        <v>44477</v>
      </c>
      <c r="M324" s="189">
        <f t="shared" si="69"/>
        <v>44751</v>
      </c>
      <c r="N324" s="129" t="s">
        <v>116</v>
      </c>
      <c r="O324" s="215"/>
      <c r="P324" s="165" t="s">
        <v>87</v>
      </c>
      <c r="Q324" s="108">
        <v>43740</v>
      </c>
      <c r="R324" s="91" t="s">
        <v>412</v>
      </c>
      <c r="S324" s="106" t="s">
        <v>69</v>
      </c>
      <c r="T324" s="91">
        <f t="shared" si="71"/>
        <v>1</v>
      </c>
      <c r="U324" s="91">
        <v>1</v>
      </c>
    </row>
    <row r="325" spans="1:21">
      <c r="A325" s="308">
        <f t="shared" si="72"/>
        <v>2</v>
      </c>
      <c r="B325" s="133" t="s">
        <v>471</v>
      </c>
      <c r="C325" s="133" t="s">
        <v>79</v>
      </c>
      <c r="D325" s="134" t="s">
        <v>27</v>
      </c>
      <c r="E325" s="135">
        <v>44299</v>
      </c>
      <c r="F325" s="135">
        <v>44308</v>
      </c>
      <c r="G325" s="157">
        <v>44308</v>
      </c>
      <c r="H325" s="158">
        <v>44371</v>
      </c>
      <c r="I325" s="159">
        <v>44448</v>
      </c>
      <c r="J325" s="158">
        <f t="shared" si="65"/>
        <v>44456</v>
      </c>
      <c r="K325" s="133" t="s">
        <v>65</v>
      </c>
      <c r="L325" s="138">
        <f t="shared" si="70"/>
        <v>44477</v>
      </c>
      <c r="M325" s="140">
        <f t="shared" si="69"/>
        <v>44751</v>
      </c>
      <c r="N325" s="188"/>
      <c r="O325" s="141" t="s">
        <v>539</v>
      </c>
      <c r="P325" s="179" t="s">
        <v>67</v>
      </c>
      <c r="Q325" s="135">
        <v>44449</v>
      </c>
      <c r="R325" s="133" t="s">
        <v>412</v>
      </c>
      <c r="S325" s="142" t="s">
        <v>374</v>
      </c>
      <c r="T325" s="91">
        <f t="shared" si="71"/>
        <v>0</v>
      </c>
      <c r="U325" s="91">
        <v>1</v>
      </c>
    </row>
    <row r="326" spans="1:21">
      <c r="A326" s="308">
        <f t="shared" si="72"/>
        <v>3</v>
      </c>
      <c r="B326" s="91" t="s">
        <v>473</v>
      </c>
      <c r="C326" s="165" t="s">
        <v>527</v>
      </c>
      <c r="D326" s="221" t="s">
        <v>419</v>
      </c>
      <c r="E326" s="126">
        <v>44292</v>
      </c>
      <c r="F326" s="126">
        <v>44313</v>
      </c>
      <c r="G326" s="155">
        <v>44316</v>
      </c>
      <c r="H326" s="148">
        <f t="shared" ref="H326:H332" si="73">I326-13</f>
        <v>44440</v>
      </c>
      <c r="I326" s="152">
        <v>44453</v>
      </c>
      <c r="J326" s="149">
        <f t="shared" si="65"/>
        <v>44461</v>
      </c>
      <c r="K326" s="91" t="s">
        <v>65</v>
      </c>
      <c r="L326" s="111">
        <f t="shared" si="70"/>
        <v>44482</v>
      </c>
      <c r="M326" s="189">
        <f t="shared" si="69"/>
        <v>44756</v>
      </c>
      <c r="N326" s="129" t="s">
        <v>116</v>
      </c>
      <c r="O326" s="215"/>
      <c r="P326" s="91" t="s">
        <v>92</v>
      </c>
      <c r="Q326" s="91">
        <v>2019</v>
      </c>
      <c r="R326" s="91"/>
      <c r="S326" s="106" t="s">
        <v>69</v>
      </c>
      <c r="T326" s="91">
        <f t="shared" si="71"/>
        <v>1</v>
      </c>
      <c r="U326" s="91">
        <v>1</v>
      </c>
    </row>
    <row r="327" spans="1:21">
      <c r="A327" s="308">
        <f t="shared" si="72"/>
        <v>4</v>
      </c>
      <c r="B327" s="91" t="s">
        <v>474</v>
      </c>
      <c r="C327" s="165" t="s">
        <v>527</v>
      </c>
      <c r="D327" s="221" t="s">
        <v>419</v>
      </c>
      <c r="E327" s="126">
        <v>44292</v>
      </c>
      <c r="F327" s="126">
        <v>44313</v>
      </c>
      <c r="G327" s="155">
        <v>44316</v>
      </c>
      <c r="H327" s="148">
        <f t="shared" si="73"/>
        <v>44440</v>
      </c>
      <c r="I327" s="152">
        <v>44453</v>
      </c>
      <c r="J327" s="149">
        <f t="shared" si="65"/>
        <v>44461</v>
      </c>
      <c r="K327" s="91" t="s">
        <v>65</v>
      </c>
      <c r="L327" s="111">
        <f t="shared" si="70"/>
        <v>44482</v>
      </c>
      <c r="M327" s="189">
        <f t="shared" si="69"/>
        <v>44756</v>
      </c>
      <c r="N327" s="129" t="s">
        <v>116</v>
      </c>
      <c r="O327" s="215" t="s">
        <v>469</v>
      </c>
      <c r="P327" s="177" t="s">
        <v>95</v>
      </c>
      <c r="Q327" s="126">
        <v>43709</v>
      </c>
      <c r="R327" s="91" t="s">
        <v>68</v>
      </c>
      <c r="S327" s="106" t="s">
        <v>69</v>
      </c>
      <c r="T327" s="91">
        <f t="shared" si="71"/>
        <v>1</v>
      </c>
      <c r="U327" s="91">
        <v>1</v>
      </c>
    </row>
    <row r="328" spans="1:21">
      <c r="A328" s="308">
        <f t="shared" si="72"/>
        <v>5</v>
      </c>
      <c r="B328" s="91" t="s">
        <v>475</v>
      </c>
      <c r="C328" s="165" t="s">
        <v>526</v>
      </c>
      <c r="D328" s="221" t="s">
        <v>38</v>
      </c>
      <c r="E328" s="126">
        <v>44274</v>
      </c>
      <c r="F328" s="126">
        <v>44358</v>
      </c>
      <c r="G328" s="155">
        <v>44363</v>
      </c>
      <c r="H328" s="148">
        <f t="shared" si="73"/>
        <v>44440</v>
      </c>
      <c r="I328" s="152">
        <v>44453</v>
      </c>
      <c r="J328" s="149">
        <f t="shared" si="65"/>
        <v>44461</v>
      </c>
      <c r="K328" s="91" t="s">
        <v>65</v>
      </c>
      <c r="L328" s="111">
        <f t="shared" si="70"/>
        <v>44482</v>
      </c>
      <c r="M328" s="189">
        <f t="shared" si="69"/>
        <v>44756</v>
      </c>
      <c r="N328" s="129" t="s">
        <v>116</v>
      </c>
      <c r="O328" s="215"/>
      <c r="P328" s="91" t="s">
        <v>92</v>
      </c>
      <c r="Q328" s="91">
        <v>2019</v>
      </c>
      <c r="R328" s="91"/>
      <c r="S328" s="106" t="s">
        <v>69</v>
      </c>
      <c r="T328" s="91">
        <f t="shared" si="71"/>
        <v>1</v>
      </c>
      <c r="U328" s="91">
        <v>1</v>
      </c>
    </row>
    <row r="329" spans="1:21">
      <c r="A329" s="308">
        <f t="shared" si="72"/>
        <v>6</v>
      </c>
      <c r="B329" s="91" t="s">
        <v>476</v>
      </c>
      <c r="C329" s="91" t="s">
        <v>94</v>
      </c>
      <c r="D329" s="130" t="s">
        <v>25</v>
      </c>
      <c r="E329" s="126">
        <v>44305</v>
      </c>
      <c r="F329" s="126">
        <v>44335</v>
      </c>
      <c r="G329" s="155">
        <v>44337</v>
      </c>
      <c r="H329" s="148">
        <f t="shared" si="73"/>
        <v>44441</v>
      </c>
      <c r="I329" s="152">
        <v>44454</v>
      </c>
      <c r="J329" s="149">
        <f t="shared" si="65"/>
        <v>44462</v>
      </c>
      <c r="K329" s="91" t="s">
        <v>65</v>
      </c>
      <c r="L329" s="111">
        <f t="shared" si="70"/>
        <v>44483</v>
      </c>
      <c r="M329" s="189">
        <f t="shared" si="69"/>
        <v>44757</v>
      </c>
      <c r="N329" s="129" t="s">
        <v>116</v>
      </c>
      <c r="O329" s="215"/>
      <c r="P329" s="177" t="s">
        <v>95</v>
      </c>
      <c r="Q329" s="126">
        <v>44440</v>
      </c>
      <c r="R329" s="91" t="s">
        <v>68</v>
      </c>
      <c r="S329" s="106" t="s">
        <v>69</v>
      </c>
      <c r="T329" s="91">
        <f t="shared" si="71"/>
        <v>1</v>
      </c>
      <c r="U329" s="91">
        <v>1</v>
      </c>
    </row>
    <row r="330" spans="1:21">
      <c r="A330" s="308">
        <f t="shared" si="72"/>
        <v>7</v>
      </c>
      <c r="B330" s="91" t="s">
        <v>477</v>
      </c>
      <c r="C330" s="91" t="s">
        <v>94</v>
      </c>
      <c r="D330" s="130" t="s">
        <v>24</v>
      </c>
      <c r="E330" s="126">
        <v>44333</v>
      </c>
      <c r="F330" s="126">
        <v>44356</v>
      </c>
      <c r="G330" s="155">
        <v>44358</v>
      </c>
      <c r="H330" s="148">
        <f t="shared" si="73"/>
        <v>44441</v>
      </c>
      <c r="I330" s="152">
        <v>44454</v>
      </c>
      <c r="J330" s="149">
        <f t="shared" si="65"/>
        <v>44462</v>
      </c>
      <c r="K330" s="91" t="s">
        <v>65</v>
      </c>
      <c r="L330" s="111">
        <f t="shared" si="70"/>
        <v>44483</v>
      </c>
      <c r="M330" s="189">
        <f t="shared" si="69"/>
        <v>44757</v>
      </c>
      <c r="N330" s="129" t="s">
        <v>116</v>
      </c>
      <c r="O330" s="215" t="s">
        <v>469</v>
      </c>
      <c r="P330" s="165" t="s">
        <v>87</v>
      </c>
      <c r="Q330" s="126">
        <v>44238</v>
      </c>
      <c r="R330" s="91" t="s">
        <v>412</v>
      </c>
      <c r="S330" s="106" t="s">
        <v>69</v>
      </c>
      <c r="T330" s="91">
        <f t="shared" si="71"/>
        <v>1</v>
      </c>
      <c r="U330" s="91">
        <v>1</v>
      </c>
    </row>
    <row r="331" spans="1:21">
      <c r="A331" s="308">
        <f t="shared" si="72"/>
        <v>8</v>
      </c>
      <c r="B331" s="91" t="s">
        <v>478</v>
      </c>
      <c r="C331" s="91" t="s">
        <v>261</v>
      </c>
      <c r="D331" s="130" t="s">
        <v>22</v>
      </c>
      <c r="E331" s="126">
        <v>44341</v>
      </c>
      <c r="F331" s="126">
        <v>44356</v>
      </c>
      <c r="G331" s="155">
        <v>44358</v>
      </c>
      <c r="H331" s="148">
        <f t="shared" si="73"/>
        <v>44462</v>
      </c>
      <c r="I331" s="152">
        <v>44475</v>
      </c>
      <c r="J331" s="149">
        <f t="shared" si="65"/>
        <v>44483</v>
      </c>
      <c r="K331" s="91" t="s">
        <v>65</v>
      </c>
      <c r="L331" s="111">
        <f t="shared" si="70"/>
        <v>44504</v>
      </c>
      <c r="M331" s="189">
        <f t="shared" si="69"/>
        <v>44779</v>
      </c>
      <c r="N331" s="129" t="s">
        <v>116</v>
      </c>
      <c r="O331" s="215"/>
      <c r="P331" s="91" t="s">
        <v>92</v>
      </c>
      <c r="Q331" s="108">
        <v>44459</v>
      </c>
      <c r="R331" s="91"/>
      <c r="S331" s="106" t="s">
        <v>374</v>
      </c>
      <c r="T331" s="91">
        <f t="shared" si="71"/>
        <v>1</v>
      </c>
      <c r="U331" s="91">
        <v>1</v>
      </c>
    </row>
    <row r="332" spans="1:21">
      <c r="A332" s="308">
        <f t="shared" si="72"/>
        <v>9</v>
      </c>
      <c r="B332" s="91" t="s">
        <v>479</v>
      </c>
      <c r="C332" s="91" t="s">
        <v>261</v>
      </c>
      <c r="D332" s="130" t="s">
        <v>22</v>
      </c>
      <c r="E332" s="126">
        <v>44347</v>
      </c>
      <c r="F332" s="126">
        <v>44358</v>
      </c>
      <c r="G332" s="155">
        <v>44363</v>
      </c>
      <c r="H332" s="148">
        <f t="shared" si="73"/>
        <v>44462</v>
      </c>
      <c r="I332" s="152">
        <v>44475</v>
      </c>
      <c r="J332" s="149">
        <f t="shared" si="65"/>
        <v>44483</v>
      </c>
      <c r="K332" s="91" t="s">
        <v>65</v>
      </c>
      <c r="L332" s="111">
        <f t="shared" si="70"/>
        <v>44504</v>
      </c>
      <c r="M332" s="189">
        <f t="shared" si="69"/>
        <v>44779</v>
      </c>
      <c r="N332" s="129" t="s">
        <v>116</v>
      </c>
      <c r="O332" s="215"/>
      <c r="P332" s="91" t="s">
        <v>441</v>
      </c>
      <c r="Q332" s="91"/>
      <c r="R332" s="91"/>
      <c r="S332" s="106" t="s">
        <v>69</v>
      </c>
      <c r="T332" s="91">
        <f t="shared" si="71"/>
        <v>1</v>
      </c>
      <c r="U332" s="91">
        <v>1</v>
      </c>
    </row>
    <row r="333" spans="1:21">
      <c r="A333" s="283">
        <f t="shared" ref="A333:A356" si="74">ROW(1:1)</f>
        <v>1</v>
      </c>
      <c r="B333" s="91" t="s">
        <v>480</v>
      </c>
      <c r="C333" s="91" t="s">
        <v>261</v>
      </c>
      <c r="D333" s="130" t="s">
        <v>26</v>
      </c>
      <c r="E333" s="126">
        <v>44446</v>
      </c>
      <c r="F333" s="126">
        <v>44508</v>
      </c>
      <c r="G333" s="126">
        <v>44509</v>
      </c>
      <c r="H333" s="148">
        <v>44551</v>
      </c>
      <c r="I333" s="152">
        <v>44580</v>
      </c>
      <c r="J333" s="149">
        <f t="shared" si="65"/>
        <v>44588</v>
      </c>
      <c r="K333" s="91" t="s">
        <v>65</v>
      </c>
      <c r="L333" s="111">
        <f t="shared" si="70"/>
        <v>44609</v>
      </c>
      <c r="M333" s="189">
        <f t="shared" si="69"/>
        <v>44884</v>
      </c>
      <c r="N333" s="129" t="s">
        <v>116</v>
      </c>
      <c r="O333" s="215"/>
      <c r="P333" s="91" t="s">
        <v>92</v>
      </c>
      <c r="Q333" s="108">
        <v>44011</v>
      </c>
      <c r="R333" s="91"/>
      <c r="S333" s="106" t="s">
        <v>69</v>
      </c>
      <c r="T333" s="91">
        <f t="shared" si="71"/>
        <v>1</v>
      </c>
      <c r="U333" s="91">
        <v>2</v>
      </c>
    </row>
    <row r="334" spans="1:21">
      <c r="A334" s="283">
        <f t="shared" si="74"/>
        <v>2</v>
      </c>
      <c r="B334" s="91" t="s">
        <v>481</v>
      </c>
      <c r="C334" s="91" t="s">
        <v>261</v>
      </c>
      <c r="D334" s="130" t="s">
        <v>22</v>
      </c>
      <c r="E334" s="126">
        <v>44446</v>
      </c>
      <c r="F334" s="126">
        <v>44508</v>
      </c>
      <c r="G334" s="126">
        <v>44509</v>
      </c>
      <c r="H334" s="148">
        <v>44551</v>
      </c>
      <c r="I334" s="152">
        <v>44580</v>
      </c>
      <c r="J334" s="149">
        <f t="shared" si="65"/>
        <v>44588</v>
      </c>
      <c r="K334" s="91" t="s">
        <v>65</v>
      </c>
      <c r="L334" s="111">
        <f t="shared" si="70"/>
        <v>44609</v>
      </c>
      <c r="M334" s="189">
        <f t="shared" si="69"/>
        <v>44884</v>
      </c>
      <c r="N334" s="129" t="s">
        <v>116</v>
      </c>
      <c r="O334" s="215"/>
      <c r="P334" s="91" t="s">
        <v>87</v>
      </c>
      <c r="Q334" s="126">
        <v>44166</v>
      </c>
      <c r="R334" s="91" t="s">
        <v>68</v>
      </c>
      <c r="S334" s="106" t="s">
        <v>69</v>
      </c>
      <c r="T334" s="91">
        <f t="shared" si="71"/>
        <v>1</v>
      </c>
      <c r="U334" s="91">
        <v>2</v>
      </c>
    </row>
    <row r="335" spans="1:21">
      <c r="A335" s="283">
        <f t="shared" si="74"/>
        <v>3</v>
      </c>
      <c r="B335" s="91" t="s">
        <v>482</v>
      </c>
      <c r="C335" s="91" t="s">
        <v>261</v>
      </c>
      <c r="D335" s="130" t="s">
        <v>22</v>
      </c>
      <c r="E335" s="126">
        <v>44446</v>
      </c>
      <c r="F335" s="126">
        <v>44508</v>
      </c>
      <c r="G335" s="126">
        <v>44509</v>
      </c>
      <c r="H335" s="148">
        <v>44557</v>
      </c>
      <c r="I335" s="152">
        <v>44580</v>
      </c>
      <c r="J335" s="149">
        <f t="shared" si="65"/>
        <v>44588</v>
      </c>
      <c r="K335" s="91" t="s">
        <v>65</v>
      </c>
      <c r="L335" s="111">
        <f t="shared" si="70"/>
        <v>44609</v>
      </c>
      <c r="M335" s="189">
        <f t="shared" si="69"/>
        <v>44884</v>
      </c>
      <c r="N335" s="129" t="s">
        <v>116</v>
      </c>
      <c r="O335" s="215" t="s">
        <v>469</v>
      </c>
      <c r="P335" s="91" t="s">
        <v>92</v>
      </c>
      <c r="Q335" s="126">
        <v>43099</v>
      </c>
      <c r="R335" s="91"/>
      <c r="S335" s="106" t="s">
        <v>69</v>
      </c>
      <c r="T335" s="91">
        <f t="shared" si="71"/>
        <v>1</v>
      </c>
      <c r="U335" s="91">
        <v>2</v>
      </c>
    </row>
    <row r="336" spans="1:21">
      <c r="A336" s="283">
        <f t="shared" si="74"/>
        <v>4</v>
      </c>
      <c r="B336" s="91" t="s">
        <v>483</v>
      </c>
      <c r="C336" s="91" t="s">
        <v>94</v>
      </c>
      <c r="D336" s="130" t="s">
        <v>25</v>
      </c>
      <c r="E336" s="126">
        <v>44448</v>
      </c>
      <c r="F336" s="126">
        <v>44510</v>
      </c>
      <c r="G336" s="155">
        <v>44512</v>
      </c>
      <c r="H336" s="148">
        <v>44553</v>
      </c>
      <c r="I336" s="152">
        <v>44587</v>
      </c>
      <c r="J336" s="149">
        <f t="shared" si="65"/>
        <v>44595</v>
      </c>
      <c r="K336" s="91" t="s">
        <v>65</v>
      </c>
      <c r="L336" s="111">
        <f t="shared" si="70"/>
        <v>44616</v>
      </c>
      <c r="M336" s="189">
        <f t="shared" si="69"/>
        <v>44891</v>
      </c>
      <c r="N336" s="129" t="s">
        <v>116</v>
      </c>
      <c r="O336" s="215"/>
      <c r="P336" s="177" t="s">
        <v>95</v>
      </c>
      <c r="Q336" s="126">
        <v>44075</v>
      </c>
      <c r="R336" s="91" t="s">
        <v>68</v>
      </c>
      <c r="S336" s="106" t="s">
        <v>69</v>
      </c>
      <c r="T336" s="91">
        <f t="shared" si="71"/>
        <v>1</v>
      </c>
      <c r="U336" s="91">
        <v>2</v>
      </c>
    </row>
    <row r="337" spans="1:21">
      <c r="A337" s="283">
        <f t="shared" si="74"/>
        <v>5</v>
      </c>
      <c r="B337" s="91" t="s">
        <v>484</v>
      </c>
      <c r="C337" s="91" t="s">
        <v>94</v>
      </c>
      <c r="D337" s="130" t="s">
        <v>24</v>
      </c>
      <c r="E337" s="126">
        <v>44448</v>
      </c>
      <c r="F337" s="126">
        <v>44510</v>
      </c>
      <c r="G337" s="155">
        <v>44512</v>
      </c>
      <c r="H337" s="148">
        <v>44553</v>
      </c>
      <c r="I337" s="152">
        <v>44587</v>
      </c>
      <c r="J337" s="149">
        <f t="shared" si="65"/>
        <v>44595</v>
      </c>
      <c r="K337" s="91" t="s">
        <v>65</v>
      </c>
      <c r="L337" s="111">
        <f t="shared" si="70"/>
        <v>44616</v>
      </c>
      <c r="M337" s="189">
        <f t="shared" si="69"/>
        <v>44891</v>
      </c>
      <c r="N337" s="129" t="s">
        <v>116</v>
      </c>
      <c r="O337" s="218"/>
      <c r="P337" s="165" t="s">
        <v>87</v>
      </c>
      <c r="Q337" s="126">
        <v>44309</v>
      </c>
      <c r="R337" s="91" t="s">
        <v>412</v>
      </c>
      <c r="S337" s="106" t="s">
        <v>69</v>
      </c>
      <c r="T337" s="91">
        <f t="shared" si="71"/>
        <v>1</v>
      </c>
      <c r="U337" s="91">
        <v>2</v>
      </c>
    </row>
    <row r="338" spans="1:21" ht="16.5" customHeight="1">
      <c r="A338" s="283">
        <f t="shared" si="74"/>
        <v>6</v>
      </c>
      <c r="B338" s="91" t="s">
        <v>486</v>
      </c>
      <c r="C338" s="105" t="s">
        <v>81</v>
      </c>
      <c r="D338" s="107" t="s">
        <v>21</v>
      </c>
      <c r="E338" s="126">
        <v>44448</v>
      </c>
      <c r="F338" s="126">
        <v>44525</v>
      </c>
      <c r="G338" s="155">
        <v>44526</v>
      </c>
      <c r="H338" s="148">
        <f>I338-13</f>
        <v>44579</v>
      </c>
      <c r="I338" s="152">
        <v>44592</v>
      </c>
      <c r="J338" s="149">
        <f t="shared" si="65"/>
        <v>44600</v>
      </c>
      <c r="K338" s="91" t="s">
        <v>65</v>
      </c>
      <c r="L338" s="111">
        <f t="shared" si="70"/>
        <v>44621</v>
      </c>
      <c r="M338" s="189">
        <f t="shared" si="69"/>
        <v>44895</v>
      </c>
      <c r="N338" s="129" t="s">
        <v>116</v>
      </c>
      <c r="O338" s="215"/>
      <c r="P338" s="177" t="s">
        <v>95</v>
      </c>
      <c r="Q338" s="126">
        <v>44075</v>
      </c>
      <c r="R338" s="91" t="s">
        <v>68</v>
      </c>
      <c r="S338" s="106" t="s">
        <v>374</v>
      </c>
      <c r="T338" s="91">
        <f t="shared" si="71"/>
        <v>1</v>
      </c>
      <c r="U338" s="91">
        <v>2</v>
      </c>
    </row>
    <row r="339" spans="1:21">
      <c r="A339" s="283">
        <f t="shared" si="74"/>
        <v>7</v>
      </c>
      <c r="B339" s="91" t="s">
        <v>487</v>
      </c>
      <c r="C339" s="105" t="s">
        <v>81</v>
      </c>
      <c r="D339" s="107" t="s">
        <v>21</v>
      </c>
      <c r="E339" s="126">
        <v>44448</v>
      </c>
      <c r="F339" s="126">
        <v>44525</v>
      </c>
      <c r="G339" s="155">
        <v>44526</v>
      </c>
      <c r="H339" s="148">
        <f>I339-13</f>
        <v>44579</v>
      </c>
      <c r="I339" s="152">
        <v>44592</v>
      </c>
      <c r="J339" s="149">
        <f t="shared" si="65"/>
        <v>44600</v>
      </c>
      <c r="K339" s="91" t="s">
        <v>65</v>
      </c>
      <c r="L339" s="111">
        <f t="shared" si="70"/>
        <v>44621</v>
      </c>
      <c r="M339" s="189">
        <f t="shared" si="69"/>
        <v>44895</v>
      </c>
      <c r="N339" s="129" t="s">
        <v>116</v>
      </c>
      <c r="O339" s="215"/>
      <c r="P339" s="165" t="s">
        <v>87</v>
      </c>
      <c r="Q339" s="126">
        <v>44490</v>
      </c>
      <c r="R339" s="91" t="s">
        <v>412</v>
      </c>
      <c r="S339" s="106" t="s">
        <v>69</v>
      </c>
      <c r="T339" s="91">
        <f t="shared" si="71"/>
        <v>1</v>
      </c>
      <c r="U339" s="91">
        <v>2</v>
      </c>
    </row>
    <row r="340" spans="1:21">
      <c r="A340" s="283">
        <f t="shared" si="74"/>
        <v>8</v>
      </c>
      <c r="B340" s="91" t="s">
        <v>488</v>
      </c>
      <c r="C340" s="91" t="s">
        <v>114</v>
      </c>
      <c r="D340" s="130" t="s">
        <v>39</v>
      </c>
      <c r="E340" s="126">
        <v>44508</v>
      </c>
      <c r="F340" s="126">
        <v>44551</v>
      </c>
      <c r="G340" s="155">
        <v>44553</v>
      </c>
      <c r="H340" s="148">
        <v>44600</v>
      </c>
      <c r="I340" s="152">
        <v>44617</v>
      </c>
      <c r="J340" s="149">
        <v>44623</v>
      </c>
      <c r="K340" s="91" t="s">
        <v>65</v>
      </c>
      <c r="L340" s="111">
        <f t="shared" si="70"/>
        <v>44646</v>
      </c>
      <c r="M340" s="189">
        <f t="shared" si="69"/>
        <v>44920</v>
      </c>
      <c r="N340" s="129" t="s">
        <v>116</v>
      </c>
      <c r="O340" s="215"/>
      <c r="P340" s="177" t="s">
        <v>95</v>
      </c>
      <c r="Q340" s="126">
        <v>44440</v>
      </c>
      <c r="R340" s="91" t="s">
        <v>68</v>
      </c>
      <c r="S340" s="106" t="s">
        <v>69</v>
      </c>
      <c r="T340" s="91">
        <f t="shared" si="71"/>
        <v>1</v>
      </c>
      <c r="U340" s="91">
        <v>2</v>
      </c>
    </row>
    <row r="341" spans="1:21">
      <c r="A341" s="283">
        <f t="shared" si="74"/>
        <v>9</v>
      </c>
      <c r="B341" s="91" t="s">
        <v>489</v>
      </c>
      <c r="C341" s="105" t="s">
        <v>81</v>
      </c>
      <c r="D341" s="107" t="s">
        <v>21</v>
      </c>
      <c r="E341" s="126">
        <v>44508</v>
      </c>
      <c r="F341" s="126">
        <v>44550</v>
      </c>
      <c r="G341" s="155">
        <v>44552</v>
      </c>
      <c r="H341" s="148">
        <v>44603</v>
      </c>
      <c r="I341" s="152">
        <v>44620</v>
      </c>
      <c r="J341" s="149">
        <f>I341+8</f>
        <v>44628</v>
      </c>
      <c r="K341" s="91" t="s">
        <v>65</v>
      </c>
      <c r="L341" s="111">
        <f t="shared" si="70"/>
        <v>44649</v>
      </c>
      <c r="M341" s="189">
        <f t="shared" si="69"/>
        <v>44923</v>
      </c>
      <c r="N341" s="129" t="s">
        <v>116</v>
      </c>
      <c r="O341" s="215"/>
      <c r="P341" s="91" t="s">
        <v>92</v>
      </c>
      <c r="Q341" s="126">
        <v>43283</v>
      </c>
      <c r="R341" s="91"/>
      <c r="S341" s="106" t="s">
        <v>69</v>
      </c>
      <c r="T341" s="91">
        <f t="shared" si="71"/>
        <v>1</v>
      </c>
      <c r="U341" s="91">
        <v>2</v>
      </c>
    </row>
    <row r="342" spans="1:21">
      <c r="A342" s="283">
        <f t="shared" si="74"/>
        <v>10</v>
      </c>
      <c r="B342" s="91" t="s">
        <v>490</v>
      </c>
      <c r="C342" s="105" t="s">
        <v>81</v>
      </c>
      <c r="D342" s="107" t="s">
        <v>21</v>
      </c>
      <c r="E342" s="126">
        <v>44508</v>
      </c>
      <c r="F342" s="126">
        <v>44550</v>
      </c>
      <c r="G342" s="155">
        <v>44552</v>
      </c>
      <c r="H342" s="148">
        <v>44603</v>
      </c>
      <c r="I342" s="152">
        <v>44620</v>
      </c>
      <c r="J342" s="149">
        <f>I342+8</f>
        <v>44628</v>
      </c>
      <c r="K342" s="91" t="s">
        <v>65</v>
      </c>
      <c r="L342" s="111">
        <f t="shared" si="70"/>
        <v>44649</v>
      </c>
      <c r="M342" s="189">
        <f t="shared" si="69"/>
        <v>44923</v>
      </c>
      <c r="N342" s="129" t="s">
        <v>116</v>
      </c>
      <c r="O342" s="215"/>
      <c r="P342" s="91" t="s">
        <v>92</v>
      </c>
      <c r="Q342" s="126">
        <v>44014</v>
      </c>
      <c r="R342" s="91"/>
      <c r="S342" s="106" t="s">
        <v>69</v>
      </c>
      <c r="T342" s="91">
        <f t="shared" si="71"/>
        <v>1</v>
      </c>
      <c r="U342" s="91">
        <v>2</v>
      </c>
    </row>
    <row r="343" spans="1:21">
      <c r="A343" s="283">
        <f t="shared" si="74"/>
        <v>11</v>
      </c>
      <c r="B343" s="91" t="s">
        <v>491</v>
      </c>
      <c r="C343" s="91" t="s">
        <v>393</v>
      </c>
      <c r="D343" s="130" t="s">
        <v>39</v>
      </c>
      <c r="E343" s="108">
        <v>44515</v>
      </c>
      <c r="F343" s="126">
        <v>44544</v>
      </c>
      <c r="G343" s="155">
        <v>44546</v>
      </c>
      <c r="H343" s="148">
        <v>44607</v>
      </c>
      <c r="I343" s="152">
        <v>44621</v>
      </c>
      <c r="J343" s="149">
        <v>44623</v>
      </c>
      <c r="K343" s="91" t="s">
        <v>65</v>
      </c>
      <c r="L343" s="111">
        <f t="shared" si="70"/>
        <v>44650</v>
      </c>
      <c r="M343" s="189">
        <f t="shared" si="69"/>
        <v>44927</v>
      </c>
      <c r="N343" s="129" t="s">
        <v>116</v>
      </c>
      <c r="O343" s="215"/>
      <c r="P343" s="91" t="s">
        <v>92</v>
      </c>
      <c r="Q343" s="126">
        <v>43407</v>
      </c>
      <c r="R343" s="91"/>
      <c r="S343" s="106" t="s">
        <v>69</v>
      </c>
      <c r="T343" s="91">
        <f t="shared" si="71"/>
        <v>1</v>
      </c>
      <c r="U343" s="91">
        <v>2</v>
      </c>
    </row>
    <row r="344" spans="1:21">
      <c r="A344" s="283">
        <f t="shared" si="74"/>
        <v>12</v>
      </c>
      <c r="B344" s="91" t="s">
        <v>492</v>
      </c>
      <c r="C344" s="91" t="s">
        <v>393</v>
      </c>
      <c r="D344" s="130" t="s">
        <v>39</v>
      </c>
      <c r="E344" s="108">
        <v>44515</v>
      </c>
      <c r="F344" s="126">
        <v>44544</v>
      </c>
      <c r="G344" s="155">
        <v>44546</v>
      </c>
      <c r="H344" s="148">
        <v>44607</v>
      </c>
      <c r="I344" s="152">
        <v>44621</v>
      </c>
      <c r="J344" s="149">
        <v>44623</v>
      </c>
      <c r="K344" s="91" t="s">
        <v>65</v>
      </c>
      <c r="L344" s="111">
        <f t="shared" si="70"/>
        <v>44650</v>
      </c>
      <c r="M344" s="189">
        <f t="shared" si="69"/>
        <v>44927</v>
      </c>
      <c r="N344" s="129" t="s">
        <v>116</v>
      </c>
      <c r="O344" s="215"/>
      <c r="P344" s="177" t="s">
        <v>95</v>
      </c>
      <c r="Q344" s="126">
        <v>42979</v>
      </c>
      <c r="R344" s="91" t="s">
        <v>68</v>
      </c>
      <c r="S344" s="106" t="s">
        <v>69</v>
      </c>
      <c r="T344" s="91">
        <f t="shared" si="71"/>
        <v>1</v>
      </c>
      <c r="U344" s="91">
        <v>2</v>
      </c>
    </row>
    <row r="345" spans="1:21" ht="18.75" customHeight="1">
      <c r="A345" s="283">
        <f t="shared" si="74"/>
        <v>13</v>
      </c>
      <c r="B345" s="91" t="s">
        <v>493</v>
      </c>
      <c r="C345" s="91" t="s">
        <v>122</v>
      </c>
      <c r="D345" s="130" t="s">
        <v>38</v>
      </c>
      <c r="E345" s="126">
        <v>43850</v>
      </c>
      <c r="F345" s="126">
        <v>44546</v>
      </c>
      <c r="G345" s="155">
        <v>44547</v>
      </c>
      <c r="H345" s="148">
        <f>I345-13</f>
        <v>44616</v>
      </c>
      <c r="I345" s="152">
        <v>44629</v>
      </c>
      <c r="J345" s="149">
        <f t="shared" ref="J345:J353" si="75">I345+8</f>
        <v>44637</v>
      </c>
      <c r="K345" s="91" t="s">
        <v>65</v>
      </c>
      <c r="L345" s="111">
        <f t="shared" si="70"/>
        <v>44658</v>
      </c>
      <c r="M345" s="189">
        <f t="shared" si="69"/>
        <v>44935</v>
      </c>
      <c r="N345" s="129" t="s">
        <v>116</v>
      </c>
      <c r="O345" s="215"/>
      <c r="P345" s="177" t="s">
        <v>334</v>
      </c>
      <c r="Q345" s="126">
        <v>44075</v>
      </c>
      <c r="R345" s="91" t="s">
        <v>68</v>
      </c>
      <c r="S345" s="106" t="s">
        <v>374</v>
      </c>
      <c r="T345" s="91">
        <f t="shared" si="71"/>
        <v>1</v>
      </c>
      <c r="U345" s="91">
        <v>2</v>
      </c>
    </row>
    <row r="346" spans="1:21">
      <c r="A346" s="283">
        <f t="shared" si="74"/>
        <v>14</v>
      </c>
      <c r="B346" s="91" t="s">
        <v>496</v>
      </c>
      <c r="C346" s="91" t="s">
        <v>261</v>
      </c>
      <c r="D346" s="130" t="s">
        <v>26</v>
      </c>
      <c r="E346" s="126">
        <v>44522</v>
      </c>
      <c r="F346" s="108">
        <v>44550</v>
      </c>
      <c r="G346" s="155">
        <v>44551</v>
      </c>
      <c r="H346" s="148">
        <v>44623</v>
      </c>
      <c r="I346" s="152">
        <v>44650</v>
      </c>
      <c r="J346" s="149">
        <f t="shared" si="75"/>
        <v>44658</v>
      </c>
      <c r="K346" s="91" t="s">
        <v>65</v>
      </c>
      <c r="L346" s="111">
        <f t="shared" si="70"/>
        <v>44679</v>
      </c>
      <c r="M346" s="189">
        <f t="shared" si="69"/>
        <v>44956</v>
      </c>
      <c r="N346" s="129" t="s">
        <v>116</v>
      </c>
      <c r="O346" s="215"/>
      <c r="P346" s="177" t="s">
        <v>95</v>
      </c>
      <c r="Q346" s="126">
        <v>44440</v>
      </c>
      <c r="R346" s="91" t="s">
        <v>68</v>
      </c>
      <c r="S346" s="106" t="s">
        <v>69</v>
      </c>
      <c r="T346" s="91">
        <f t="shared" si="71"/>
        <v>1</v>
      </c>
      <c r="U346" s="91">
        <v>2</v>
      </c>
    </row>
    <row r="347" spans="1:21">
      <c r="A347" s="283">
        <f t="shared" si="74"/>
        <v>15</v>
      </c>
      <c r="B347" s="285" t="s">
        <v>497</v>
      </c>
      <c r="C347" s="285" t="s">
        <v>261</v>
      </c>
      <c r="D347" s="286" t="s">
        <v>22</v>
      </c>
      <c r="E347" s="287">
        <v>44522</v>
      </c>
      <c r="F347" s="287">
        <v>44550</v>
      </c>
      <c r="G347" s="298">
        <v>44551</v>
      </c>
      <c r="H347" s="294">
        <v>44623</v>
      </c>
      <c r="I347" s="296">
        <v>44650</v>
      </c>
      <c r="J347" s="294">
        <f t="shared" si="75"/>
        <v>44658</v>
      </c>
      <c r="K347" s="285" t="s">
        <v>102</v>
      </c>
      <c r="L347" s="120">
        <f t="shared" si="70"/>
        <v>44679</v>
      </c>
      <c r="M347" s="191">
        <f>EDATE(I347,12)</f>
        <v>45015</v>
      </c>
      <c r="N347" s="314" t="s">
        <v>116</v>
      </c>
      <c r="O347" s="219"/>
      <c r="P347" s="285" t="s">
        <v>227</v>
      </c>
      <c r="Q347" s="285"/>
      <c r="R347" s="285"/>
      <c r="S347" s="290" t="s">
        <v>69</v>
      </c>
      <c r="T347" s="91">
        <f t="shared" si="71"/>
        <v>1</v>
      </c>
      <c r="U347" s="91">
        <v>2</v>
      </c>
    </row>
    <row r="348" spans="1:21">
      <c r="A348" s="283">
        <f t="shared" si="74"/>
        <v>16</v>
      </c>
      <c r="B348" s="91" t="s">
        <v>498</v>
      </c>
      <c r="C348" s="91" t="s">
        <v>393</v>
      </c>
      <c r="D348" s="130" t="s">
        <v>39</v>
      </c>
      <c r="E348" s="126">
        <v>44560</v>
      </c>
      <c r="F348" s="126">
        <v>44580</v>
      </c>
      <c r="G348" s="155">
        <v>44582</v>
      </c>
      <c r="H348" s="148">
        <f>I348-13</f>
        <v>44643</v>
      </c>
      <c r="I348" s="152">
        <v>44656</v>
      </c>
      <c r="J348" s="149">
        <f t="shared" si="75"/>
        <v>44664</v>
      </c>
      <c r="K348" s="91" t="s">
        <v>65</v>
      </c>
      <c r="L348" s="111">
        <f t="shared" si="70"/>
        <v>44685</v>
      </c>
      <c r="M348" s="189">
        <f>EDATE(I348,10)</f>
        <v>44962</v>
      </c>
      <c r="N348" s="174" t="s">
        <v>116</v>
      </c>
      <c r="O348" s="215"/>
      <c r="P348" s="165" t="s">
        <v>87</v>
      </c>
      <c r="Q348" s="126">
        <v>44531</v>
      </c>
      <c r="R348" s="91" t="s">
        <v>68</v>
      </c>
      <c r="S348" s="106" t="s">
        <v>69</v>
      </c>
      <c r="T348" s="91">
        <f t="shared" si="71"/>
        <v>1</v>
      </c>
      <c r="U348" s="91">
        <v>2</v>
      </c>
    </row>
    <row r="349" spans="1:21">
      <c r="A349" s="283">
        <f t="shared" si="74"/>
        <v>17</v>
      </c>
      <c r="B349" s="133" t="s">
        <v>499</v>
      </c>
      <c r="C349" s="133" t="s">
        <v>393</v>
      </c>
      <c r="D349" s="178" t="s">
        <v>39</v>
      </c>
      <c r="E349" s="135">
        <v>44560</v>
      </c>
      <c r="F349" s="135">
        <v>44580</v>
      </c>
      <c r="G349" s="157">
        <v>44582</v>
      </c>
      <c r="H349" s="158">
        <f>I349-13</f>
        <v>44643</v>
      </c>
      <c r="I349" s="159">
        <v>44656</v>
      </c>
      <c r="J349" s="158">
        <f t="shared" si="75"/>
        <v>44664</v>
      </c>
      <c r="K349" s="133" t="s">
        <v>541</v>
      </c>
      <c r="L349" s="138">
        <f t="shared" si="70"/>
        <v>44685</v>
      </c>
      <c r="M349" s="140">
        <f>EDATE(I349,10)</f>
        <v>44962</v>
      </c>
      <c r="N349" s="192"/>
      <c r="O349" s="226" t="s">
        <v>539</v>
      </c>
      <c r="P349" s="179" t="s">
        <v>87</v>
      </c>
      <c r="Q349" s="135">
        <v>44166</v>
      </c>
      <c r="R349" s="133" t="s">
        <v>68</v>
      </c>
      <c r="S349" s="142" t="s">
        <v>69</v>
      </c>
      <c r="T349" s="91">
        <f t="shared" si="71"/>
        <v>1</v>
      </c>
      <c r="U349" s="91">
        <v>2</v>
      </c>
    </row>
    <row r="350" spans="1:21">
      <c r="A350" s="283">
        <f t="shared" si="74"/>
        <v>18</v>
      </c>
      <c r="B350" s="285" t="s">
        <v>500</v>
      </c>
      <c r="C350" s="285" t="s">
        <v>94</v>
      </c>
      <c r="D350" s="286" t="s">
        <v>25</v>
      </c>
      <c r="E350" s="287">
        <v>44531</v>
      </c>
      <c r="F350" s="287">
        <v>44552</v>
      </c>
      <c r="G350" s="298">
        <v>44554</v>
      </c>
      <c r="H350" s="294">
        <f>I350-13</f>
        <v>44644</v>
      </c>
      <c r="I350" s="296">
        <v>44657</v>
      </c>
      <c r="J350" s="294">
        <f t="shared" si="75"/>
        <v>44665</v>
      </c>
      <c r="K350" s="285" t="s">
        <v>102</v>
      </c>
      <c r="L350" s="120">
        <f t="shared" si="70"/>
        <v>44686</v>
      </c>
      <c r="M350" s="191">
        <f>EDATE(I350,12)</f>
        <v>45022</v>
      </c>
      <c r="N350" s="151" t="s">
        <v>116</v>
      </c>
      <c r="O350" s="219"/>
      <c r="P350" s="285" t="s">
        <v>414</v>
      </c>
      <c r="Q350" s="285"/>
      <c r="R350" s="285"/>
      <c r="S350" s="290" t="s">
        <v>69</v>
      </c>
      <c r="T350" s="91">
        <f t="shared" si="71"/>
        <v>1</v>
      </c>
      <c r="U350" s="91">
        <v>2</v>
      </c>
    </row>
    <row r="351" spans="1:21" s="234" customFormat="1">
      <c r="A351" s="283">
        <f t="shared" si="74"/>
        <v>19</v>
      </c>
      <c r="B351" s="91" t="s">
        <v>501</v>
      </c>
      <c r="C351" s="105" t="s">
        <v>94</v>
      </c>
      <c r="D351" s="107" t="s">
        <v>25</v>
      </c>
      <c r="E351" s="108">
        <v>44531</v>
      </c>
      <c r="F351" s="108">
        <v>44552</v>
      </c>
      <c r="G351" s="155">
        <v>44554</v>
      </c>
      <c r="H351" s="148">
        <f>I351-13</f>
        <v>44644</v>
      </c>
      <c r="I351" s="152">
        <v>44657</v>
      </c>
      <c r="J351" s="149">
        <f t="shared" si="75"/>
        <v>44665</v>
      </c>
      <c r="K351" s="91" t="s">
        <v>65</v>
      </c>
      <c r="L351" s="111">
        <f t="shared" si="70"/>
        <v>44686</v>
      </c>
      <c r="M351" s="189">
        <f>EDATE(I351,10)</f>
        <v>44963</v>
      </c>
      <c r="N351" s="129" t="s">
        <v>116</v>
      </c>
      <c r="O351" s="215"/>
      <c r="P351" s="177" t="s">
        <v>95</v>
      </c>
      <c r="Q351" s="126">
        <v>44009</v>
      </c>
      <c r="R351" s="91" t="s">
        <v>68</v>
      </c>
      <c r="S351" s="106" t="s">
        <v>69</v>
      </c>
      <c r="T351" s="91">
        <f t="shared" si="71"/>
        <v>1</v>
      </c>
      <c r="U351" s="91">
        <v>2</v>
      </c>
    </row>
    <row r="352" spans="1:21">
      <c r="A352" s="283">
        <f t="shared" si="74"/>
        <v>20</v>
      </c>
      <c r="B352" s="91" t="s">
        <v>502</v>
      </c>
      <c r="C352" s="91" t="s">
        <v>261</v>
      </c>
      <c r="D352" s="130" t="s">
        <v>26</v>
      </c>
      <c r="E352" s="126">
        <v>44578</v>
      </c>
      <c r="F352" s="126">
        <v>44592</v>
      </c>
      <c r="G352" s="155">
        <v>44593</v>
      </c>
      <c r="H352" s="148">
        <v>44645</v>
      </c>
      <c r="I352" s="152">
        <v>44664</v>
      </c>
      <c r="J352" s="149">
        <f t="shared" si="75"/>
        <v>44672</v>
      </c>
      <c r="K352" s="91" t="s">
        <v>65</v>
      </c>
      <c r="L352" s="111">
        <f t="shared" si="70"/>
        <v>44693</v>
      </c>
      <c r="M352" s="189">
        <f>EDATE(I352,10)</f>
        <v>44970</v>
      </c>
      <c r="N352" s="129" t="s">
        <v>116</v>
      </c>
      <c r="O352" s="215"/>
      <c r="P352" s="165" t="s">
        <v>87</v>
      </c>
      <c r="Q352" s="126">
        <v>44571</v>
      </c>
      <c r="R352" s="91" t="s">
        <v>412</v>
      </c>
      <c r="S352" s="106" t="s">
        <v>69</v>
      </c>
      <c r="T352" s="91">
        <f t="shared" si="71"/>
        <v>1</v>
      </c>
      <c r="U352" s="91">
        <v>2</v>
      </c>
    </row>
    <row r="353" spans="1:21">
      <c r="A353" s="283">
        <f t="shared" si="74"/>
        <v>21</v>
      </c>
      <c r="B353" s="91" t="s">
        <v>504</v>
      </c>
      <c r="C353" s="91" t="s">
        <v>261</v>
      </c>
      <c r="D353" s="130" t="s">
        <v>26</v>
      </c>
      <c r="E353" s="126">
        <v>44578</v>
      </c>
      <c r="F353" s="126">
        <v>44592</v>
      </c>
      <c r="G353" s="155">
        <v>44593</v>
      </c>
      <c r="H353" s="148">
        <v>44649</v>
      </c>
      <c r="I353" s="152">
        <v>44664</v>
      </c>
      <c r="J353" s="149">
        <f t="shared" si="75"/>
        <v>44672</v>
      </c>
      <c r="K353" s="91" t="s">
        <v>65</v>
      </c>
      <c r="L353" s="111">
        <f t="shared" si="70"/>
        <v>44693</v>
      </c>
      <c r="M353" s="189">
        <f>EDATE(I353,10)</f>
        <v>44970</v>
      </c>
      <c r="N353" s="129" t="s">
        <v>116</v>
      </c>
      <c r="O353" s="215"/>
      <c r="P353" s="177" t="s">
        <v>67</v>
      </c>
      <c r="Q353" s="126">
        <v>44665</v>
      </c>
      <c r="R353" s="91" t="s">
        <v>412</v>
      </c>
      <c r="S353" s="106" t="s">
        <v>69</v>
      </c>
      <c r="T353" s="91">
        <f t="shared" si="71"/>
        <v>0</v>
      </c>
      <c r="U353" s="91">
        <v>2</v>
      </c>
    </row>
    <row r="354" spans="1:21">
      <c r="A354" s="283">
        <f t="shared" si="74"/>
        <v>22</v>
      </c>
      <c r="B354" s="285" t="s">
        <v>506</v>
      </c>
      <c r="C354" s="285" t="s">
        <v>94</v>
      </c>
      <c r="D354" s="286" t="s">
        <v>25</v>
      </c>
      <c r="E354" s="287">
        <v>44531</v>
      </c>
      <c r="F354" s="287">
        <v>44552</v>
      </c>
      <c r="G354" s="298">
        <v>44554</v>
      </c>
      <c r="H354" s="294">
        <v>44659</v>
      </c>
      <c r="I354" s="296">
        <v>44671</v>
      </c>
      <c r="J354" s="294">
        <v>44677</v>
      </c>
      <c r="K354" s="285" t="s">
        <v>102</v>
      </c>
      <c r="L354" s="120">
        <f t="shared" si="70"/>
        <v>44700</v>
      </c>
      <c r="M354" s="191">
        <f>EDATE(I354,12)</f>
        <v>45036</v>
      </c>
      <c r="N354" s="233"/>
      <c r="O354" s="219"/>
      <c r="P354" s="285" t="s">
        <v>414</v>
      </c>
      <c r="Q354" s="285"/>
      <c r="R354" s="285"/>
      <c r="S354" s="290" t="s">
        <v>69</v>
      </c>
      <c r="T354" s="91">
        <f t="shared" si="71"/>
        <v>1</v>
      </c>
      <c r="U354" s="91">
        <v>2</v>
      </c>
    </row>
    <row r="355" spans="1:21">
      <c r="A355" s="283">
        <f t="shared" si="74"/>
        <v>23</v>
      </c>
      <c r="B355" s="91" t="s">
        <v>507</v>
      </c>
      <c r="C355" s="91" t="s">
        <v>122</v>
      </c>
      <c r="D355" s="130" t="s">
        <v>30</v>
      </c>
      <c r="E355" s="126">
        <v>44518</v>
      </c>
      <c r="F355" s="126">
        <v>44603</v>
      </c>
      <c r="G355" s="155">
        <v>44606</v>
      </c>
      <c r="H355" s="148">
        <f>I355-13</f>
        <v>44658</v>
      </c>
      <c r="I355" s="152">
        <v>44671</v>
      </c>
      <c r="J355" s="149">
        <v>44678</v>
      </c>
      <c r="K355" s="91" t="s">
        <v>65</v>
      </c>
      <c r="L355" s="111">
        <f t="shared" si="70"/>
        <v>44700</v>
      </c>
      <c r="M355" s="189">
        <f>EDATE(I355,10)</f>
        <v>44977</v>
      </c>
      <c r="N355" s="129" t="s">
        <v>116</v>
      </c>
      <c r="O355" s="215" t="s">
        <v>469</v>
      </c>
      <c r="P355" s="177" t="s">
        <v>67</v>
      </c>
      <c r="Q355" s="126">
        <v>44075</v>
      </c>
      <c r="R355" s="91" t="s">
        <v>68</v>
      </c>
      <c r="S355" s="106" t="s">
        <v>69</v>
      </c>
      <c r="T355" s="91">
        <f t="shared" si="71"/>
        <v>1</v>
      </c>
      <c r="U355" s="91">
        <v>2</v>
      </c>
    </row>
    <row r="356" spans="1:21">
      <c r="A356" s="283">
        <f t="shared" si="74"/>
        <v>24</v>
      </c>
      <c r="B356" s="91" t="s">
        <v>508</v>
      </c>
      <c r="C356" s="91" t="s">
        <v>122</v>
      </c>
      <c r="D356" s="130" t="s">
        <v>30</v>
      </c>
      <c r="E356" s="126">
        <v>44543</v>
      </c>
      <c r="F356" s="126">
        <v>44603</v>
      </c>
      <c r="G356" s="155">
        <v>44606</v>
      </c>
      <c r="H356" s="148">
        <f>I356-13</f>
        <v>44658</v>
      </c>
      <c r="I356" s="152">
        <v>44671</v>
      </c>
      <c r="J356" s="149">
        <v>44678</v>
      </c>
      <c r="K356" s="91" t="s">
        <v>65</v>
      </c>
      <c r="L356" s="111">
        <f>I355+29</f>
        <v>44700</v>
      </c>
      <c r="M356" s="189">
        <f>EDATE(I355,10)</f>
        <v>44977</v>
      </c>
      <c r="N356" s="129" t="s">
        <v>116</v>
      </c>
      <c r="O356" s="215"/>
      <c r="P356" s="91" t="s">
        <v>92</v>
      </c>
      <c r="Q356" s="126">
        <v>43592</v>
      </c>
      <c r="R356" s="91"/>
      <c r="S356" s="106" t="s">
        <v>69</v>
      </c>
      <c r="T356" s="91">
        <f t="shared" si="71"/>
        <v>1</v>
      </c>
      <c r="U356" s="91">
        <v>2</v>
      </c>
    </row>
    <row r="357" spans="1:21">
      <c r="A357" s="283">
        <f t="shared" ref="A357:A373" si="76">ROW(27:27)</f>
        <v>27</v>
      </c>
      <c r="B357" s="105" t="s">
        <v>509</v>
      </c>
      <c r="C357" s="91" t="s">
        <v>122</v>
      </c>
      <c r="D357" s="130" t="s">
        <v>30</v>
      </c>
      <c r="E357" s="126">
        <v>44579</v>
      </c>
      <c r="F357" s="126">
        <v>44603</v>
      </c>
      <c r="G357" s="155">
        <v>44606</v>
      </c>
      <c r="H357" s="148">
        <f>I357-13</f>
        <v>44658</v>
      </c>
      <c r="I357" s="152">
        <v>44671</v>
      </c>
      <c r="J357" s="149">
        <v>44678</v>
      </c>
      <c r="K357" s="91" t="s">
        <v>65</v>
      </c>
      <c r="L357" s="111">
        <f>I356+29</f>
        <v>44700</v>
      </c>
      <c r="M357" s="189">
        <f>EDATE(I356,10)</f>
        <v>44977</v>
      </c>
      <c r="N357" s="129" t="s">
        <v>116</v>
      </c>
      <c r="O357" s="215"/>
      <c r="P357" s="91" t="s">
        <v>441</v>
      </c>
      <c r="Q357" s="126"/>
      <c r="R357" s="91"/>
      <c r="S357" s="106" t="s">
        <v>374</v>
      </c>
      <c r="T357" s="91">
        <f t="shared" si="71"/>
        <v>1</v>
      </c>
      <c r="U357" s="91">
        <v>2</v>
      </c>
    </row>
    <row r="358" spans="1:21">
      <c r="A358" s="283">
        <f t="shared" si="76"/>
        <v>28</v>
      </c>
      <c r="B358" s="91" t="s">
        <v>510</v>
      </c>
      <c r="C358" s="91" t="s">
        <v>64</v>
      </c>
      <c r="D358" s="130" t="s">
        <v>40</v>
      </c>
      <c r="E358" s="126">
        <v>44557</v>
      </c>
      <c r="F358" s="126">
        <v>44607</v>
      </c>
      <c r="G358" s="155">
        <v>44610</v>
      </c>
      <c r="H358" s="148">
        <v>44663</v>
      </c>
      <c r="I358" s="152">
        <v>44677</v>
      </c>
      <c r="J358" s="149">
        <f>I358+8</f>
        <v>44685</v>
      </c>
      <c r="K358" s="91" t="s">
        <v>65</v>
      </c>
      <c r="L358" s="111">
        <f t="shared" ref="L358:L386" si="77">I358+29</f>
        <v>44706</v>
      </c>
      <c r="M358" s="189">
        <f>EDATE(I358,10)</f>
        <v>44983</v>
      </c>
      <c r="N358" s="129" t="s">
        <v>116</v>
      </c>
      <c r="O358" s="215"/>
      <c r="P358" s="165" t="s">
        <v>87</v>
      </c>
      <c r="Q358" s="126">
        <v>44391</v>
      </c>
      <c r="R358" s="91" t="s">
        <v>351</v>
      </c>
      <c r="S358" s="106" t="s">
        <v>69</v>
      </c>
      <c r="T358" s="91">
        <f t="shared" si="71"/>
        <v>1</v>
      </c>
      <c r="U358" s="91">
        <v>2</v>
      </c>
    </row>
    <row r="359" spans="1:21">
      <c r="A359" s="283">
        <f t="shared" si="76"/>
        <v>29</v>
      </c>
      <c r="B359" s="91" t="s">
        <v>511</v>
      </c>
      <c r="C359" s="91" t="s">
        <v>64</v>
      </c>
      <c r="D359" s="130" t="s">
        <v>40</v>
      </c>
      <c r="E359" s="113">
        <v>44557</v>
      </c>
      <c r="F359" s="126">
        <v>44607</v>
      </c>
      <c r="G359" s="155">
        <v>44610</v>
      </c>
      <c r="H359" s="148">
        <v>44663</v>
      </c>
      <c r="I359" s="152">
        <v>44677</v>
      </c>
      <c r="J359" s="149">
        <f>I359+8</f>
        <v>44685</v>
      </c>
      <c r="K359" s="91" t="s">
        <v>65</v>
      </c>
      <c r="L359" s="111">
        <f t="shared" si="77"/>
        <v>44706</v>
      </c>
      <c r="M359" s="189">
        <f>EDATE(I359,10)</f>
        <v>44983</v>
      </c>
      <c r="N359" s="129" t="s">
        <v>116</v>
      </c>
      <c r="O359" s="215"/>
      <c r="P359" s="91" t="s">
        <v>75</v>
      </c>
      <c r="Q359" s="126">
        <v>42186</v>
      </c>
      <c r="R359" s="91" t="s">
        <v>68</v>
      </c>
      <c r="S359" s="106" t="s">
        <v>69</v>
      </c>
      <c r="T359" s="91">
        <f t="shared" si="71"/>
        <v>1</v>
      </c>
      <c r="U359" s="91">
        <v>2</v>
      </c>
    </row>
    <row r="360" spans="1:21">
      <c r="A360" s="283">
        <f t="shared" si="76"/>
        <v>30</v>
      </c>
      <c r="B360" s="91" t="s">
        <v>513</v>
      </c>
      <c r="C360" s="91" t="s">
        <v>261</v>
      </c>
      <c r="D360" s="130" t="s">
        <v>26</v>
      </c>
      <c r="E360" s="126">
        <v>44610</v>
      </c>
      <c r="F360" s="126">
        <v>44624</v>
      </c>
      <c r="G360" s="155">
        <v>44625</v>
      </c>
      <c r="H360" s="148">
        <v>44673</v>
      </c>
      <c r="I360" s="152">
        <v>44699</v>
      </c>
      <c r="J360" s="149">
        <f>I360+8</f>
        <v>44707</v>
      </c>
      <c r="K360" s="91" t="s">
        <v>65</v>
      </c>
      <c r="L360" s="111">
        <f t="shared" si="77"/>
        <v>44728</v>
      </c>
      <c r="M360" s="189">
        <f>EDATE(I360,10)</f>
        <v>45003</v>
      </c>
      <c r="N360" s="129" t="s">
        <v>116</v>
      </c>
      <c r="O360" s="215"/>
      <c r="P360" s="177" t="s">
        <v>95</v>
      </c>
      <c r="Q360" s="108">
        <v>44700</v>
      </c>
      <c r="R360" s="91" t="s">
        <v>275</v>
      </c>
      <c r="S360" s="236" t="s">
        <v>69</v>
      </c>
      <c r="T360" s="91">
        <f t="shared" si="71"/>
        <v>0</v>
      </c>
      <c r="U360" s="91">
        <v>2</v>
      </c>
    </row>
    <row r="361" spans="1:21">
      <c r="A361" s="283">
        <f t="shared" si="76"/>
        <v>31</v>
      </c>
      <c r="B361" s="91" t="s">
        <v>514</v>
      </c>
      <c r="C361" s="91" t="s">
        <v>261</v>
      </c>
      <c r="D361" s="130" t="s">
        <v>22</v>
      </c>
      <c r="E361" s="126">
        <v>44610</v>
      </c>
      <c r="F361" s="126">
        <v>44624</v>
      </c>
      <c r="G361" s="155">
        <v>44625</v>
      </c>
      <c r="H361" s="148">
        <v>44677</v>
      </c>
      <c r="I361" s="152">
        <v>44699</v>
      </c>
      <c r="J361" s="149">
        <f>I361+8</f>
        <v>44707</v>
      </c>
      <c r="K361" s="91" t="s">
        <v>65</v>
      </c>
      <c r="L361" s="111">
        <f t="shared" si="77"/>
        <v>44728</v>
      </c>
      <c r="M361" s="189">
        <f>EDATE(I361,10)</f>
        <v>45003</v>
      </c>
      <c r="N361" s="129" t="s">
        <v>116</v>
      </c>
      <c r="O361" s="215"/>
      <c r="P361" s="177" t="s">
        <v>95</v>
      </c>
      <c r="Q361" s="108">
        <v>44700</v>
      </c>
      <c r="R361" s="91" t="s">
        <v>275</v>
      </c>
      <c r="S361" s="106" t="s">
        <v>69</v>
      </c>
      <c r="T361" s="91">
        <f t="shared" si="71"/>
        <v>0</v>
      </c>
      <c r="U361" s="91">
        <v>2</v>
      </c>
    </row>
    <row r="362" spans="1:21">
      <c r="A362" s="283">
        <f t="shared" si="76"/>
        <v>32</v>
      </c>
      <c r="B362" s="285" t="s">
        <v>505</v>
      </c>
      <c r="C362" s="285" t="s">
        <v>81</v>
      </c>
      <c r="D362" s="286" t="s">
        <v>21</v>
      </c>
      <c r="E362" s="287">
        <v>44539</v>
      </c>
      <c r="F362" s="287">
        <v>44574</v>
      </c>
      <c r="G362" s="298">
        <v>44576</v>
      </c>
      <c r="H362" s="294">
        <f>I362-13</f>
        <v>44691</v>
      </c>
      <c r="I362" s="296">
        <v>44704</v>
      </c>
      <c r="J362" s="294">
        <f>I362+8</f>
        <v>44712</v>
      </c>
      <c r="K362" s="315" t="s">
        <v>102</v>
      </c>
      <c r="L362" s="120">
        <f t="shared" si="77"/>
        <v>44733</v>
      </c>
      <c r="M362" s="191">
        <f>EDATE(I362,12)</f>
        <v>45069</v>
      </c>
      <c r="N362" s="151" t="s">
        <v>116</v>
      </c>
      <c r="O362" s="316" t="s">
        <v>346</v>
      </c>
      <c r="P362" s="315" t="s">
        <v>414</v>
      </c>
      <c r="Q362" s="287"/>
      <c r="R362" s="285"/>
      <c r="S362" s="290" t="s">
        <v>374</v>
      </c>
      <c r="T362" s="91">
        <f t="shared" si="71"/>
        <v>1</v>
      </c>
      <c r="U362" s="91">
        <v>2</v>
      </c>
    </row>
    <row r="363" spans="1:21">
      <c r="A363" s="283">
        <f t="shared" si="76"/>
        <v>33</v>
      </c>
      <c r="B363" s="91" t="s">
        <v>542</v>
      </c>
      <c r="C363" s="105" t="s">
        <v>94</v>
      </c>
      <c r="D363" s="107" t="s">
        <v>25</v>
      </c>
      <c r="E363" s="113">
        <v>44630</v>
      </c>
      <c r="F363" s="108">
        <v>44648</v>
      </c>
      <c r="G363" s="155">
        <v>44649</v>
      </c>
      <c r="H363" s="253">
        <f>I363-13</f>
        <v>44705</v>
      </c>
      <c r="I363" s="152">
        <v>44718</v>
      </c>
      <c r="J363" s="149">
        <v>44721</v>
      </c>
      <c r="K363" s="206" t="s">
        <v>65</v>
      </c>
      <c r="L363" s="111">
        <f t="shared" si="77"/>
        <v>44747</v>
      </c>
      <c r="M363" s="189">
        <f t="shared" ref="M363:M404" si="78">EDATE(I363,10)</f>
        <v>45022</v>
      </c>
      <c r="N363" s="129" t="s">
        <v>116</v>
      </c>
      <c r="O363" s="239"/>
      <c r="P363" s="177" t="s">
        <v>67</v>
      </c>
      <c r="Q363" s="108">
        <v>44722</v>
      </c>
      <c r="R363" s="91" t="s">
        <v>275</v>
      </c>
      <c r="S363" s="106" t="s">
        <v>69</v>
      </c>
      <c r="T363" s="91">
        <f t="shared" si="71"/>
        <v>0</v>
      </c>
      <c r="U363" s="91">
        <v>2</v>
      </c>
    </row>
    <row r="364" spans="1:21">
      <c r="A364" s="283">
        <f t="shared" si="76"/>
        <v>34</v>
      </c>
      <c r="B364" s="206" t="s">
        <v>543</v>
      </c>
      <c r="C364" s="317" t="s">
        <v>94</v>
      </c>
      <c r="D364" s="318" t="s">
        <v>24</v>
      </c>
      <c r="E364" s="319">
        <v>44630</v>
      </c>
      <c r="F364" s="108">
        <v>44648</v>
      </c>
      <c r="G364" s="155">
        <v>44649</v>
      </c>
      <c r="H364" s="320">
        <f>I364-13</f>
        <v>44705</v>
      </c>
      <c r="I364" s="152">
        <v>44718</v>
      </c>
      <c r="J364" s="149">
        <v>44721</v>
      </c>
      <c r="K364" s="206" t="s">
        <v>65</v>
      </c>
      <c r="L364" s="111">
        <f t="shared" si="77"/>
        <v>44747</v>
      </c>
      <c r="M364" s="189">
        <f t="shared" si="78"/>
        <v>45022</v>
      </c>
      <c r="N364" s="129" t="s">
        <v>116</v>
      </c>
      <c r="O364" s="239"/>
      <c r="P364" s="257" t="s">
        <v>95</v>
      </c>
      <c r="Q364" s="108">
        <v>44722</v>
      </c>
      <c r="R364" s="239" t="s">
        <v>275</v>
      </c>
      <c r="S364" s="236" t="s">
        <v>374</v>
      </c>
      <c r="T364" s="91">
        <f t="shared" si="71"/>
        <v>0</v>
      </c>
      <c r="U364" s="91">
        <v>2</v>
      </c>
    </row>
    <row r="365" spans="1:21">
      <c r="A365" s="283">
        <f t="shared" si="76"/>
        <v>35</v>
      </c>
      <c r="B365" s="91" t="s">
        <v>544</v>
      </c>
      <c r="C365" s="105" t="s">
        <v>94</v>
      </c>
      <c r="D365" s="107" t="s">
        <v>25</v>
      </c>
      <c r="E365" s="113">
        <v>44630</v>
      </c>
      <c r="F365" s="108">
        <v>44648</v>
      </c>
      <c r="G365" s="155">
        <v>44649</v>
      </c>
      <c r="H365" s="253">
        <f>I365-13</f>
        <v>44705</v>
      </c>
      <c r="I365" s="152">
        <v>44718</v>
      </c>
      <c r="J365" s="164">
        <v>44721</v>
      </c>
      <c r="K365" s="91" t="s">
        <v>65</v>
      </c>
      <c r="L365" s="111">
        <f t="shared" si="77"/>
        <v>44747</v>
      </c>
      <c r="M365" s="189">
        <f t="shared" si="78"/>
        <v>45022</v>
      </c>
      <c r="N365" s="129" t="s">
        <v>116</v>
      </c>
      <c r="O365" s="239"/>
      <c r="P365" s="91" t="s">
        <v>92</v>
      </c>
      <c r="Q365" s="126">
        <v>42644</v>
      </c>
      <c r="R365" s="91"/>
      <c r="S365" s="106" t="s">
        <v>69</v>
      </c>
      <c r="T365" s="91">
        <f t="shared" si="71"/>
        <v>1</v>
      </c>
      <c r="U365" s="91">
        <v>2</v>
      </c>
    </row>
    <row r="366" spans="1:21">
      <c r="A366" s="283">
        <f t="shared" si="76"/>
        <v>36</v>
      </c>
      <c r="B366" s="105" t="s">
        <v>495</v>
      </c>
      <c r="C366" s="105" t="s">
        <v>64</v>
      </c>
      <c r="D366" s="107" t="s">
        <v>40</v>
      </c>
      <c r="E366" s="108">
        <v>44510</v>
      </c>
      <c r="F366" s="108">
        <v>44648</v>
      </c>
      <c r="G366" s="155">
        <v>44650</v>
      </c>
      <c r="H366" s="253">
        <v>44694</v>
      </c>
      <c r="I366" s="152">
        <v>44719</v>
      </c>
      <c r="J366" s="164">
        <v>44726</v>
      </c>
      <c r="K366" s="105" t="s">
        <v>65</v>
      </c>
      <c r="L366" s="111">
        <f t="shared" si="77"/>
        <v>44748</v>
      </c>
      <c r="M366" s="197">
        <f t="shared" si="78"/>
        <v>45023</v>
      </c>
      <c r="N366" s="174" t="s">
        <v>116</v>
      </c>
      <c r="O366" s="317" t="s">
        <v>212</v>
      </c>
      <c r="P366" s="177" t="s">
        <v>67</v>
      </c>
      <c r="Q366" s="108">
        <v>43709</v>
      </c>
      <c r="R366" s="105" t="s">
        <v>68</v>
      </c>
      <c r="S366" s="163" t="s">
        <v>69</v>
      </c>
      <c r="T366" s="91">
        <f t="shared" si="71"/>
        <v>1</v>
      </c>
      <c r="U366" s="91">
        <v>2</v>
      </c>
    </row>
    <row r="367" spans="1:21">
      <c r="A367" s="283">
        <f t="shared" si="76"/>
        <v>37</v>
      </c>
      <c r="B367" s="177" t="s">
        <v>63</v>
      </c>
      <c r="C367" s="105" t="s">
        <v>64</v>
      </c>
      <c r="D367" s="107" t="s">
        <v>40</v>
      </c>
      <c r="E367" s="155">
        <v>44631</v>
      </c>
      <c r="F367" s="108">
        <v>44648</v>
      </c>
      <c r="G367" s="155">
        <v>44650</v>
      </c>
      <c r="H367" s="111">
        <v>44705</v>
      </c>
      <c r="I367" s="152">
        <v>44719</v>
      </c>
      <c r="J367" s="155">
        <f t="shared" ref="J367:J372" si="79">I367+8</f>
        <v>44727</v>
      </c>
      <c r="K367" s="91" t="s">
        <v>65</v>
      </c>
      <c r="L367" s="111">
        <f t="shared" si="77"/>
        <v>44748</v>
      </c>
      <c r="M367" s="197">
        <f t="shared" si="78"/>
        <v>45023</v>
      </c>
      <c r="N367" s="129" t="s">
        <v>116</v>
      </c>
      <c r="O367" s="91" t="s">
        <v>212</v>
      </c>
      <c r="P367" s="91" t="s">
        <v>67</v>
      </c>
      <c r="Q367" s="126">
        <v>43709</v>
      </c>
      <c r="R367" s="91" t="s">
        <v>68</v>
      </c>
      <c r="S367" s="106" t="s">
        <v>69</v>
      </c>
      <c r="T367" s="91">
        <f t="shared" si="71"/>
        <v>1</v>
      </c>
      <c r="U367" s="91">
        <v>2</v>
      </c>
    </row>
    <row r="368" spans="1:21">
      <c r="A368" s="283">
        <f t="shared" si="76"/>
        <v>38</v>
      </c>
      <c r="B368" s="105" t="s">
        <v>545</v>
      </c>
      <c r="C368" s="91" t="s">
        <v>261</v>
      </c>
      <c r="D368" s="130" t="s">
        <v>26</v>
      </c>
      <c r="E368" s="155">
        <v>44642</v>
      </c>
      <c r="F368" s="113">
        <v>44655</v>
      </c>
      <c r="G368" s="155">
        <v>44656</v>
      </c>
      <c r="H368" s="164">
        <v>44706</v>
      </c>
      <c r="I368" s="152">
        <v>44720</v>
      </c>
      <c r="J368" s="155">
        <f t="shared" si="79"/>
        <v>44728</v>
      </c>
      <c r="K368" s="105" t="s">
        <v>65</v>
      </c>
      <c r="L368" s="111">
        <f t="shared" si="77"/>
        <v>44749</v>
      </c>
      <c r="M368" s="197">
        <f t="shared" si="78"/>
        <v>45024</v>
      </c>
      <c r="N368" s="174" t="s">
        <v>116</v>
      </c>
      <c r="O368" s="105"/>
      <c r="P368" s="177" t="s">
        <v>95</v>
      </c>
      <c r="Q368" s="108">
        <v>44075</v>
      </c>
      <c r="R368" s="105" t="s">
        <v>68</v>
      </c>
      <c r="S368" s="163" t="s">
        <v>374</v>
      </c>
      <c r="T368" s="91">
        <f t="shared" si="71"/>
        <v>1</v>
      </c>
      <c r="U368" s="91">
        <v>2</v>
      </c>
    </row>
    <row r="369" spans="1:21">
      <c r="A369" s="283">
        <f t="shared" si="76"/>
        <v>39</v>
      </c>
      <c r="B369" s="105" t="s">
        <v>546</v>
      </c>
      <c r="C369" s="91" t="s">
        <v>261</v>
      </c>
      <c r="D369" s="107" t="s">
        <v>22</v>
      </c>
      <c r="E369" s="155">
        <v>44642</v>
      </c>
      <c r="F369" s="319">
        <v>44655</v>
      </c>
      <c r="G369" s="155">
        <v>44656</v>
      </c>
      <c r="H369" s="164">
        <v>44706</v>
      </c>
      <c r="I369" s="152">
        <v>44720</v>
      </c>
      <c r="J369" s="155">
        <f t="shared" si="79"/>
        <v>44728</v>
      </c>
      <c r="K369" s="105" t="s">
        <v>65</v>
      </c>
      <c r="L369" s="111">
        <f t="shared" si="77"/>
        <v>44749</v>
      </c>
      <c r="M369" s="197">
        <f t="shared" si="78"/>
        <v>45024</v>
      </c>
      <c r="N369" s="174" t="s">
        <v>116</v>
      </c>
      <c r="O369" s="105"/>
      <c r="P369" s="165" t="s">
        <v>87</v>
      </c>
      <c r="Q369" s="108">
        <v>42705</v>
      </c>
      <c r="R369" s="105" t="s">
        <v>68</v>
      </c>
      <c r="S369" s="163" t="s">
        <v>374</v>
      </c>
      <c r="T369" s="91">
        <f t="shared" si="71"/>
        <v>1</v>
      </c>
      <c r="U369" s="91">
        <v>2</v>
      </c>
    </row>
    <row r="370" spans="1:21">
      <c r="A370" s="283">
        <f t="shared" si="76"/>
        <v>40</v>
      </c>
      <c r="B370" s="91" t="s">
        <v>515</v>
      </c>
      <c r="C370" s="91" t="s">
        <v>122</v>
      </c>
      <c r="D370" s="130" t="s">
        <v>38</v>
      </c>
      <c r="E370" s="126">
        <v>44609</v>
      </c>
      <c r="F370" s="319">
        <v>44656</v>
      </c>
      <c r="G370" s="155">
        <v>44657</v>
      </c>
      <c r="H370" s="111">
        <f>I370-13</f>
        <v>44707</v>
      </c>
      <c r="I370" s="152">
        <v>44720</v>
      </c>
      <c r="J370" s="155">
        <f t="shared" si="79"/>
        <v>44728</v>
      </c>
      <c r="K370" s="91" t="s">
        <v>65</v>
      </c>
      <c r="L370" s="111">
        <f t="shared" si="77"/>
        <v>44749</v>
      </c>
      <c r="M370" s="197">
        <f t="shared" si="78"/>
        <v>45024</v>
      </c>
      <c r="N370" s="129" t="s">
        <v>116</v>
      </c>
      <c r="O370" s="91" t="s">
        <v>212</v>
      </c>
      <c r="P370" s="91" t="s">
        <v>334</v>
      </c>
      <c r="Q370" s="126">
        <v>44440</v>
      </c>
      <c r="R370" s="91" t="s">
        <v>68</v>
      </c>
      <c r="S370" s="106" t="s">
        <v>69</v>
      </c>
      <c r="T370" s="91">
        <f t="shared" si="71"/>
        <v>1</v>
      </c>
      <c r="U370" s="91">
        <v>2</v>
      </c>
    </row>
    <row r="371" spans="1:21">
      <c r="A371" s="283">
        <f t="shared" si="76"/>
        <v>41</v>
      </c>
      <c r="B371" s="206" t="s">
        <v>516</v>
      </c>
      <c r="C371" s="206" t="s">
        <v>122</v>
      </c>
      <c r="D371" s="244" t="s">
        <v>38</v>
      </c>
      <c r="E371" s="245">
        <v>44609</v>
      </c>
      <c r="F371" s="319">
        <v>44656</v>
      </c>
      <c r="G371" s="155">
        <v>44657</v>
      </c>
      <c r="H371" s="321">
        <f>I371-13</f>
        <v>44707</v>
      </c>
      <c r="I371" s="322">
        <v>44720</v>
      </c>
      <c r="J371" s="323">
        <f t="shared" si="79"/>
        <v>44728</v>
      </c>
      <c r="K371" s="206" t="s">
        <v>65</v>
      </c>
      <c r="L371" s="111">
        <f t="shared" si="77"/>
        <v>44749</v>
      </c>
      <c r="M371" s="197">
        <f t="shared" si="78"/>
        <v>45024</v>
      </c>
      <c r="N371" s="129" t="s">
        <v>116</v>
      </c>
      <c r="O371" s="91" t="s">
        <v>212</v>
      </c>
      <c r="P371" s="91" t="s">
        <v>334</v>
      </c>
      <c r="Q371" s="126">
        <v>44075</v>
      </c>
      <c r="R371" s="91" t="s">
        <v>68</v>
      </c>
      <c r="S371" s="106" t="s">
        <v>374</v>
      </c>
      <c r="T371" s="91">
        <f t="shared" si="71"/>
        <v>1</v>
      </c>
      <c r="U371" s="91">
        <v>2</v>
      </c>
    </row>
    <row r="372" spans="1:21">
      <c r="A372" s="283">
        <f t="shared" si="76"/>
        <v>42</v>
      </c>
      <c r="B372" s="91" t="s">
        <v>517</v>
      </c>
      <c r="C372" s="91" t="s">
        <v>122</v>
      </c>
      <c r="D372" s="130" t="s">
        <v>38</v>
      </c>
      <c r="E372" s="245">
        <v>44609</v>
      </c>
      <c r="F372" s="319">
        <v>44656</v>
      </c>
      <c r="G372" s="155">
        <v>44657</v>
      </c>
      <c r="H372" s="111">
        <f>I372-13</f>
        <v>44707</v>
      </c>
      <c r="I372" s="152">
        <v>44720</v>
      </c>
      <c r="J372" s="155">
        <f t="shared" si="79"/>
        <v>44728</v>
      </c>
      <c r="K372" s="91" t="s">
        <v>65</v>
      </c>
      <c r="L372" s="111">
        <f t="shared" si="77"/>
        <v>44749</v>
      </c>
      <c r="M372" s="197">
        <f t="shared" si="78"/>
        <v>45024</v>
      </c>
      <c r="N372" s="129" t="s">
        <v>116</v>
      </c>
      <c r="O372" s="91" t="s">
        <v>212</v>
      </c>
      <c r="P372" s="91" t="s">
        <v>334</v>
      </c>
      <c r="Q372" s="126">
        <v>44440</v>
      </c>
      <c r="R372" s="91" t="s">
        <v>68</v>
      </c>
      <c r="S372" s="106" t="s">
        <v>374</v>
      </c>
      <c r="T372" s="91">
        <f t="shared" si="71"/>
        <v>1</v>
      </c>
      <c r="U372" s="91">
        <v>2</v>
      </c>
    </row>
    <row r="373" spans="1:21">
      <c r="A373" s="283">
        <f t="shared" si="76"/>
        <v>43</v>
      </c>
      <c r="B373" s="105" t="s">
        <v>547</v>
      </c>
      <c r="C373" s="91" t="s">
        <v>114</v>
      </c>
      <c r="D373" s="107" t="s">
        <v>39</v>
      </c>
      <c r="E373" s="323">
        <v>44643</v>
      </c>
      <c r="F373" s="245">
        <v>44657</v>
      </c>
      <c r="G373" s="155">
        <v>44658</v>
      </c>
      <c r="H373" s="164">
        <v>44705</v>
      </c>
      <c r="I373" s="152">
        <v>44721</v>
      </c>
      <c r="J373" s="155">
        <v>44726</v>
      </c>
      <c r="K373" s="91" t="s">
        <v>65</v>
      </c>
      <c r="L373" s="319">
        <f t="shared" si="77"/>
        <v>44750</v>
      </c>
      <c r="M373" s="197">
        <f t="shared" si="78"/>
        <v>45025</v>
      </c>
      <c r="N373" s="174" t="s">
        <v>116</v>
      </c>
      <c r="O373" s="105"/>
      <c r="P373" s="165" t="s">
        <v>92</v>
      </c>
      <c r="Q373" s="108">
        <v>44722</v>
      </c>
      <c r="R373" s="105"/>
      <c r="S373" s="163" t="s">
        <v>69</v>
      </c>
      <c r="T373" s="91">
        <f t="shared" si="71"/>
        <v>0</v>
      </c>
      <c r="U373" s="91">
        <v>2</v>
      </c>
    </row>
    <row r="374" spans="1:21">
      <c r="A374" s="308">
        <f t="shared" ref="A374:A393" si="80">ROW(1:1)</f>
        <v>1</v>
      </c>
      <c r="B374" s="91" t="s">
        <v>512</v>
      </c>
      <c r="C374" s="91" t="s">
        <v>81</v>
      </c>
      <c r="D374" s="130" t="s">
        <v>23</v>
      </c>
      <c r="E374" s="245">
        <v>44552</v>
      </c>
      <c r="F374" s="126">
        <v>44609</v>
      </c>
      <c r="G374" s="155">
        <v>44610</v>
      </c>
      <c r="H374" s="111">
        <v>44742</v>
      </c>
      <c r="I374" s="152">
        <v>44809</v>
      </c>
      <c r="J374" s="155">
        <f>I374+8</f>
        <v>44817</v>
      </c>
      <c r="K374" s="91" t="s">
        <v>65</v>
      </c>
      <c r="L374" s="319">
        <f t="shared" si="77"/>
        <v>44838</v>
      </c>
      <c r="M374" s="197">
        <f t="shared" si="78"/>
        <v>45112</v>
      </c>
      <c r="N374" s="129" t="s">
        <v>116</v>
      </c>
      <c r="O374" s="91" t="s">
        <v>346</v>
      </c>
      <c r="P374" s="177" t="s">
        <v>95</v>
      </c>
      <c r="Q374" s="126">
        <v>44075</v>
      </c>
      <c r="R374" s="91" t="s">
        <v>68</v>
      </c>
      <c r="S374" s="106" t="s">
        <v>69</v>
      </c>
      <c r="T374" s="91">
        <f t="shared" si="71"/>
        <v>1</v>
      </c>
      <c r="U374" s="91">
        <v>1</v>
      </c>
    </row>
    <row r="375" spans="1:21">
      <c r="A375" s="308">
        <f t="shared" si="80"/>
        <v>2</v>
      </c>
      <c r="B375" s="91" t="s">
        <v>548</v>
      </c>
      <c r="C375" s="91" t="s">
        <v>81</v>
      </c>
      <c r="D375" s="130" t="s">
        <v>21</v>
      </c>
      <c r="E375" s="126">
        <v>44665</v>
      </c>
      <c r="F375" s="126">
        <v>44712</v>
      </c>
      <c r="G375" s="155">
        <v>44714</v>
      </c>
      <c r="H375" s="253">
        <v>44774</v>
      </c>
      <c r="I375" s="152">
        <v>44809</v>
      </c>
      <c r="J375" s="155">
        <f>I375+8</f>
        <v>44817</v>
      </c>
      <c r="K375" s="91" t="s">
        <v>65</v>
      </c>
      <c r="L375" s="319">
        <f t="shared" si="77"/>
        <v>44838</v>
      </c>
      <c r="M375" s="189">
        <f t="shared" si="78"/>
        <v>45112</v>
      </c>
      <c r="N375" s="129" t="s">
        <v>116</v>
      </c>
      <c r="O375" s="215"/>
      <c r="P375" s="177" t="s">
        <v>95</v>
      </c>
      <c r="Q375" s="126">
        <v>44075</v>
      </c>
      <c r="R375" s="91" t="s">
        <v>68</v>
      </c>
      <c r="S375" s="106" t="s">
        <v>69</v>
      </c>
      <c r="T375" s="91">
        <f t="shared" si="71"/>
        <v>1</v>
      </c>
      <c r="U375" s="91">
        <v>1</v>
      </c>
    </row>
    <row r="376" spans="1:21">
      <c r="A376" s="308">
        <f t="shared" si="80"/>
        <v>3</v>
      </c>
      <c r="B376" s="206" t="s">
        <v>549</v>
      </c>
      <c r="C376" s="91" t="s">
        <v>81</v>
      </c>
      <c r="D376" s="130" t="s">
        <v>21</v>
      </c>
      <c r="E376" s="35">
        <v>44708</v>
      </c>
      <c r="F376" s="126">
        <v>44735</v>
      </c>
      <c r="G376" s="155">
        <v>44739</v>
      </c>
      <c r="H376" s="111">
        <v>44774</v>
      </c>
      <c r="I376" s="322">
        <v>44809</v>
      </c>
      <c r="J376" s="155">
        <f>I376+8</f>
        <v>44817</v>
      </c>
      <c r="K376" s="91" t="s">
        <v>65</v>
      </c>
      <c r="L376" s="319">
        <f t="shared" si="77"/>
        <v>44838</v>
      </c>
      <c r="M376" s="189">
        <f t="shared" si="78"/>
        <v>45112</v>
      </c>
      <c r="N376" s="129" t="s">
        <v>116</v>
      </c>
      <c r="O376" s="206" t="s">
        <v>469</v>
      </c>
      <c r="P376" s="177" t="s">
        <v>95</v>
      </c>
      <c r="Q376" s="245">
        <v>44075</v>
      </c>
      <c r="R376" s="206" t="s">
        <v>68</v>
      </c>
      <c r="S376" s="236" t="s">
        <v>69</v>
      </c>
      <c r="T376" s="206">
        <f t="shared" si="71"/>
        <v>1</v>
      </c>
      <c r="U376" s="206">
        <v>1</v>
      </c>
    </row>
    <row r="377" spans="1:21">
      <c r="A377" s="308">
        <f t="shared" si="80"/>
        <v>4</v>
      </c>
      <c r="B377" s="91" t="s">
        <v>550</v>
      </c>
      <c r="C377" s="91" t="s">
        <v>261</v>
      </c>
      <c r="D377" s="130" t="s">
        <v>22</v>
      </c>
      <c r="E377" s="126">
        <v>44685</v>
      </c>
      <c r="F377" s="126">
        <v>44701</v>
      </c>
      <c r="G377" s="155">
        <v>44705</v>
      </c>
      <c r="H377" s="111">
        <v>44742</v>
      </c>
      <c r="I377" s="324">
        <v>44811</v>
      </c>
      <c r="J377" s="155">
        <v>44817</v>
      </c>
      <c r="K377" s="206" t="s">
        <v>65</v>
      </c>
      <c r="L377" s="319">
        <f t="shared" si="77"/>
        <v>44840</v>
      </c>
      <c r="M377" s="197">
        <f t="shared" si="78"/>
        <v>45114</v>
      </c>
      <c r="N377" s="129" t="s">
        <v>116</v>
      </c>
      <c r="O377" s="91"/>
      <c r="P377" s="224" t="s">
        <v>87</v>
      </c>
      <c r="Q377" s="126"/>
      <c r="R377" s="91"/>
      <c r="S377" s="325" t="s">
        <v>69</v>
      </c>
      <c r="T377" s="91">
        <f t="shared" si="71"/>
        <v>1</v>
      </c>
      <c r="U377" s="91">
        <v>1</v>
      </c>
    </row>
    <row r="378" spans="1:21">
      <c r="A378" s="308">
        <f t="shared" si="80"/>
        <v>5</v>
      </c>
      <c r="B378" s="206" t="s">
        <v>551</v>
      </c>
      <c r="C378" s="91" t="s">
        <v>261</v>
      </c>
      <c r="D378" s="130" t="s">
        <v>26</v>
      </c>
      <c r="E378" s="126">
        <v>44685</v>
      </c>
      <c r="F378" s="245">
        <v>44701</v>
      </c>
      <c r="G378" s="323">
        <v>44705</v>
      </c>
      <c r="H378" s="111">
        <v>44742</v>
      </c>
      <c r="I378" s="322">
        <v>44811</v>
      </c>
      <c r="J378" s="155">
        <v>44817</v>
      </c>
      <c r="K378" s="206" t="s">
        <v>65</v>
      </c>
      <c r="L378" s="319">
        <f t="shared" si="77"/>
        <v>44840</v>
      </c>
      <c r="M378" s="246">
        <f t="shared" si="78"/>
        <v>45114</v>
      </c>
      <c r="N378" s="129" t="s">
        <v>116</v>
      </c>
      <c r="O378" s="206"/>
      <c r="P378" s="91" t="s">
        <v>441</v>
      </c>
      <c r="Q378" s="245"/>
      <c r="R378" s="206"/>
      <c r="S378" s="236" t="s">
        <v>69</v>
      </c>
      <c r="T378" s="206">
        <f t="shared" si="71"/>
        <v>1</v>
      </c>
      <c r="U378" s="206">
        <v>1</v>
      </c>
    </row>
    <row r="379" spans="1:21">
      <c r="A379" s="308">
        <f t="shared" si="80"/>
        <v>6</v>
      </c>
      <c r="B379" s="206" t="s">
        <v>552</v>
      </c>
      <c r="C379" s="91" t="s">
        <v>261</v>
      </c>
      <c r="D379" s="130" t="s">
        <v>26</v>
      </c>
      <c r="E379" s="126">
        <v>44685</v>
      </c>
      <c r="F379" s="245">
        <v>44701</v>
      </c>
      <c r="G379" s="323">
        <v>44705</v>
      </c>
      <c r="H379" s="321">
        <v>44742</v>
      </c>
      <c r="I379" s="322">
        <v>44811</v>
      </c>
      <c r="J379" s="323">
        <v>44817</v>
      </c>
      <c r="K379" s="206" t="s">
        <v>65</v>
      </c>
      <c r="L379" s="319">
        <f t="shared" si="77"/>
        <v>44840</v>
      </c>
      <c r="M379" s="246">
        <f t="shared" si="78"/>
        <v>45114</v>
      </c>
      <c r="N379" s="129" t="s">
        <v>116</v>
      </c>
      <c r="O379" s="206"/>
      <c r="P379" s="257" t="s">
        <v>67</v>
      </c>
      <c r="Q379" s="245">
        <v>44440</v>
      </c>
      <c r="R379" s="206" t="s">
        <v>68</v>
      </c>
      <c r="S379" s="236" t="s">
        <v>69</v>
      </c>
      <c r="T379" s="206">
        <f t="shared" si="71"/>
        <v>1</v>
      </c>
      <c r="U379" s="206">
        <v>1</v>
      </c>
    </row>
    <row r="380" spans="1:21">
      <c r="A380" s="308">
        <f t="shared" si="80"/>
        <v>7</v>
      </c>
      <c r="B380" s="206" t="s">
        <v>553</v>
      </c>
      <c r="C380" s="91" t="s">
        <v>81</v>
      </c>
      <c r="D380" s="130" t="s">
        <v>23</v>
      </c>
      <c r="E380" s="126">
        <v>44708</v>
      </c>
      <c r="F380" s="245">
        <v>44735</v>
      </c>
      <c r="G380" s="323">
        <v>44739</v>
      </c>
      <c r="H380" s="321">
        <v>44806</v>
      </c>
      <c r="I380" s="322">
        <v>44816</v>
      </c>
      <c r="J380" s="323">
        <f t="shared" ref="J380:J388" si="81">I380+8</f>
        <v>44824</v>
      </c>
      <c r="K380" s="206" t="s">
        <v>65</v>
      </c>
      <c r="L380" s="319">
        <f t="shared" si="77"/>
        <v>44845</v>
      </c>
      <c r="M380" s="256">
        <f t="shared" si="78"/>
        <v>45119</v>
      </c>
      <c r="N380" s="129" t="s">
        <v>116</v>
      </c>
      <c r="O380" s="206"/>
      <c r="P380" s="177" t="s">
        <v>95</v>
      </c>
      <c r="Q380" s="245">
        <v>44440</v>
      </c>
      <c r="R380" s="245"/>
      <c r="S380" s="236" t="s">
        <v>69</v>
      </c>
      <c r="T380" s="206">
        <f t="shared" si="71"/>
        <v>1</v>
      </c>
      <c r="U380" s="206">
        <v>1</v>
      </c>
    </row>
    <row r="381" spans="1:21">
      <c r="A381" s="308">
        <f t="shared" si="80"/>
        <v>8</v>
      </c>
      <c r="B381" s="206" t="s">
        <v>554</v>
      </c>
      <c r="C381" s="91" t="s">
        <v>81</v>
      </c>
      <c r="D381" s="130" t="s">
        <v>23</v>
      </c>
      <c r="E381" s="326">
        <v>44708</v>
      </c>
      <c r="F381" s="245">
        <v>44735</v>
      </c>
      <c r="G381" s="323">
        <v>44739</v>
      </c>
      <c r="H381" s="321">
        <v>44774</v>
      </c>
      <c r="I381" s="322">
        <v>44816</v>
      </c>
      <c r="J381" s="323">
        <f t="shared" si="81"/>
        <v>44824</v>
      </c>
      <c r="K381" s="206" t="s">
        <v>65</v>
      </c>
      <c r="L381" s="319">
        <f t="shared" si="77"/>
        <v>44845</v>
      </c>
      <c r="M381" s="256">
        <f t="shared" si="78"/>
        <v>45119</v>
      </c>
      <c r="N381" s="129" t="s">
        <v>116</v>
      </c>
      <c r="O381" s="206"/>
      <c r="P381" s="91" t="s">
        <v>92</v>
      </c>
      <c r="Q381" s="206">
        <v>2015</v>
      </c>
      <c r="R381" s="91"/>
      <c r="S381" s="236" t="s">
        <v>69</v>
      </c>
      <c r="T381" s="206">
        <f t="shared" si="71"/>
        <v>1</v>
      </c>
      <c r="U381" s="206">
        <v>1</v>
      </c>
    </row>
    <row r="382" spans="1:21">
      <c r="A382" s="308">
        <f t="shared" si="80"/>
        <v>9</v>
      </c>
      <c r="B382" s="206" t="s">
        <v>555</v>
      </c>
      <c r="C382" s="206" t="s">
        <v>81</v>
      </c>
      <c r="D382" s="244" t="s">
        <v>21</v>
      </c>
      <c r="E382" s="326">
        <v>44727</v>
      </c>
      <c r="F382" s="126">
        <v>44735</v>
      </c>
      <c r="G382" s="323">
        <v>44739</v>
      </c>
      <c r="H382" s="321">
        <v>44774</v>
      </c>
      <c r="I382" s="322">
        <v>44816</v>
      </c>
      <c r="J382" s="323">
        <f t="shared" si="81"/>
        <v>44824</v>
      </c>
      <c r="K382" s="206" t="s">
        <v>65</v>
      </c>
      <c r="L382" s="319">
        <f t="shared" si="77"/>
        <v>44845</v>
      </c>
      <c r="M382" s="256">
        <f t="shared" si="78"/>
        <v>45119</v>
      </c>
      <c r="N382" s="129" t="s">
        <v>116</v>
      </c>
      <c r="O382" s="206"/>
      <c r="P382" s="165" t="s">
        <v>87</v>
      </c>
      <c r="Q382" s="245"/>
      <c r="R382" s="206" t="s">
        <v>412</v>
      </c>
      <c r="S382" s="236" t="s">
        <v>69</v>
      </c>
      <c r="T382" s="206">
        <f t="shared" si="71"/>
        <v>1</v>
      </c>
      <c r="U382" s="206">
        <v>1</v>
      </c>
    </row>
    <row r="383" spans="1:21">
      <c r="A383" s="308">
        <f t="shared" si="80"/>
        <v>10</v>
      </c>
      <c r="B383" s="206" t="s">
        <v>556</v>
      </c>
      <c r="C383" s="105" t="s">
        <v>122</v>
      </c>
      <c r="D383" s="130" t="s">
        <v>30</v>
      </c>
      <c r="E383" s="326">
        <v>44708</v>
      </c>
      <c r="F383" s="245">
        <v>44718</v>
      </c>
      <c r="G383" s="323">
        <v>44721</v>
      </c>
      <c r="H383" s="321">
        <v>44741</v>
      </c>
      <c r="I383" s="322">
        <v>44818</v>
      </c>
      <c r="J383" s="323">
        <f t="shared" si="81"/>
        <v>44826</v>
      </c>
      <c r="K383" s="206" t="s">
        <v>65</v>
      </c>
      <c r="L383" s="319">
        <f t="shared" si="77"/>
        <v>44847</v>
      </c>
      <c r="M383" s="256">
        <f t="shared" si="78"/>
        <v>45121</v>
      </c>
      <c r="N383" s="327" t="s">
        <v>116</v>
      </c>
      <c r="O383" s="206"/>
      <c r="P383" s="206" t="s">
        <v>95</v>
      </c>
      <c r="Q383" s="245">
        <v>44075</v>
      </c>
      <c r="R383" s="206" t="s">
        <v>68</v>
      </c>
      <c r="S383" s="236" t="s">
        <v>69</v>
      </c>
      <c r="T383" s="206">
        <f t="shared" si="71"/>
        <v>1</v>
      </c>
      <c r="U383" s="206">
        <v>1</v>
      </c>
    </row>
    <row r="384" spans="1:21">
      <c r="A384" s="308">
        <f t="shared" si="80"/>
        <v>11</v>
      </c>
      <c r="B384" s="206" t="s">
        <v>557</v>
      </c>
      <c r="C384" s="317" t="s">
        <v>122</v>
      </c>
      <c r="D384" s="244" t="s">
        <v>30</v>
      </c>
      <c r="E384" s="326">
        <v>44708</v>
      </c>
      <c r="F384" s="245">
        <v>44718</v>
      </c>
      <c r="G384" s="323">
        <v>44721</v>
      </c>
      <c r="H384" s="321">
        <v>44741</v>
      </c>
      <c r="I384" s="322">
        <v>44818</v>
      </c>
      <c r="J384" s="323">
        <f t="shared" si="81"/>
        <v>44826</v>
      </c>
      <c r="K384" s="206" t="s">
        <v>65</v>
      </c>
      <c r="L384" s="319">
        <f t="shared" si="77"/>
        <v>44847</v>
      </c>
      <c r="M384" s="256">
        <f t="shared" si="78"/>
        <v>45121</v>
      </c>
      <c r="N384" s="327" t="s">
        <v>116</v>
      </c>
      <c r="O384" s="206"/>
      <c r="P384" s="257" t="s">
        <v>95</v>
      </c>
      <c r="Q384" s="245">
        <v>44819</v>
      </c>
      <c r="R384" s="91" t="s">
        <v>275</v>
      </c>
      <c r="S384" s="236" t="s">
        <v>69</v>
      </c>
      <c r="T384" s="206">
        <f t="shared" si="71"/>
        <v>0</v>
      </c>
      <c r="U384" s="206">
        <v>1</v>
      </c>
    </row>
    <row r="385" spans="1:21">
      <c r="A385" s="308">
        <f t="shared" si="80"/>
        <v>12</v>
      </c>
      <c r="B385" s="315" t="s">
        <v>558</v>
      </c>
      <c r="C385" s="315" t="s">
        <v>64</v>
      </c>
      <c r="D385" s="328" t="s">
        <v>40</v>
      </c>
      <c r="E385" s="329">
        <v>44631</v>
      </c>
      <c r="F385" s="330">
        <v>44677</v>
      </c>
      <c r="G385" s="331">
        <v>44686</v>
      </c>
      <c r="H385" s="332">
        <v>44809</v>
      </c>
      <c r="I385" s="333">
        <v>44824</v>
      </c>
      <c r="J385" s="331">
        <f t="shared" si="81"/>
        <v>44832</v>
      </c>
      <c r="K385" s="315" t="s">
        <v>102</v>
      </c>
      <c r="L385" s="331">
        <f t="shared" si="77"/>
        <v>44853</v>
      </c>
      <c r="M385" s="334">
        <f t="shared" si="78"/>
        <v>45127</v>
      </c>
      <c r="N385" s="335" t="s">
        <v>116</v>
      </c>
      <c r="O385" s="315"/>
      <c r="P385" s="315" t="s">
        <v>414</v>
      </c>
      <c r="Q385" s="330"/>
      <c r="R385" s="315"/>
      <c r="S385" s="336" t="s">
        <v>69</v>
      </c>
      <c r="T385" s="206">
        <f t="shared" si="71"/>
        <v>1</v>
      </c>
      <c r="U385" s="206">
        <v>1</v>
      </c>
    </row>
    <row r="386" spans="1:21">
      <c r="A386" s="308">
        <f t="shared" si="80"/>
        <v>13</v>
      </c>
      <c r="B386" s="206" t="s">
        <v>559</v>
      </c>
      <c r="C386" s="206" t="s">
        <v>393</v>
      </c>
      <c r="D386" s="244" t="s">
        <v>39</v>
      </c>
      <c r="E386" s="326">
        <v>44651</v>
      </c>
      <c r="F386" s="245">
        <v>44677</v>
      </c>
      <c r="G386" s="323">
        <v>44685</v>
      </c>
      <c r="H386" s="321">
        <v>44809</v>
      </c>
      <c r="I386" s="322">
        <v>44831</v>
      </c>
      <c r="J386" s="323">
        <f t="shared" si="81"/>
        <v>44839</v>
      </c>
      <c r="K386" s="206" t="s">
        <v>65</v>
      </c>
      <c r="L386" s="319">
        <f t="shared" si="77"/>
        <v>44860</v>
      </c>
      <c r="M386" s="256">
        <f t="shared" si="78"/>
        <v>45134</v>
      </c>
      <c r="N386" s="327" t="s">
        <v>116</v>
      </c>
      <c r="O386" s="206"/>
      <c r="P386" s="177" t="s">
        <v>67</v>
      </c>
      <c r="Q386" s="245">
        <v>44440</v>
      </c>
      <c r="R386" s="206" t="s">
        <v>68</v>
      </c>
      <c r="S386" s="236" t="s">
        <v>69</v>
      </c>
      <c r="T386" s="206">
        <f t="shared" ref="T386:T405" si="82">IF(I386&gt;Q386,1,0)</f>
        <v>1</v>
      </c>
      <c r="U386" s="206">
        <v>1</v>
      </c>
    </row>
    <row r="387" spans="1:21">
      <c r="A387" s="308">
        <f t="shared" si="80"/>
        <v>14</v>
      </c>
      <c r="B387" s="315" t="s">
        <v>560</v>
      </c>
      <c r="C387" s="285" t="s">
        <v>94</v>
      </c>
      <c r="D387" s="286" t="s">
        <v>25</v>
      </c>
      <c r="E387" s="337">
        <v>44708</v>
      </c>
      <c r="F387" s="330">
        <v>44735</v>
      </c>
      <c r="G387" s="331">
        <v>44739</v>
      </c>
      <c r="H387" s="332">
        <f>I387-13</f>
        <v>44819</v>
      </c>
      <c r="I387" s="333">
        <v>44832</v>
      </c>
      <c r="J387" s="331">
        <f t="shared" si="81"/>
        <v>44840</v>
      </c>
      <c r="K387" s="315" t="s">
        <v>102</v>
      </c>
      <c r="L387" s="331">
        <v>44847</v>
      </c>
      <c r="M387" s="334">
        <f t="shared" si="78"/>
        <v>45135</v>
      </c>
      <c r="N387" s="335" t="s">
        <v>116</v>
      </c>
      <c r="O387" s="315"/>
      <c r="P387" s="315" t="s">
        <v>561</v>
      </c>
      <c r="Q387" s="330"/>
      <c r="R387" s="315"/>
      <c r="S387" s="336" t="s">
        <v>374</v>
      </c>
      <c r="T387" s="206">
        <f t="shared" si="82"/>
        <v>1</v>
      </c>
      <c r="U387" s="206">
        <v>1</v>
      </c>
    </row>
    <row r="388" spans="1:21">
      <c r="A388" s="308">
        <f t="shared" si="80"/>
        <v>15</v>
      </c>
      <c r="B388" s="315" t="s">
        <v>562</v>
      </c>
      <c r="C388" s="285" t="s">
        <v>94</v>
      </c>
      <c r="D388" s="286" t="s">
        <v>25</v>
      </c>
      <c r="E388" s="287">
        <v>44721</v>
      </c>
      <c r="F388" s="330">
        <v>44735</v>
      </c>
      <c r="G388" s="331">
        <v>44739</v>
      </c>
      <c r="H388" s="332">
        <f>I388-13</f>
        <v>44819</v>
      </c>
      <c r="I388" s="333">
        <v>44832</v>
      </c>
      <c r="J388" s="331">
        <f t="shared" si="81"/>
        <v>44840</v>
      </c>
      <c r="K388" s="315" t="s">
        <v>102</v>
      </c>
      <c r="L388" s="331">
        <v>44847</v>
      </c>
      <c r="M388" s="334">
        <f t="shared" si="78"/>
        <v>45135</v>
      </c>
      <c r="N388" s="335" t="s">
        <v>116</v>
      </c>
      <c r="O388" s="315"/>
      <c r="P388" s="315" t="s">
        <v>414</v>
      </c>
      <c r="Q388" s="330"/>
      <c r="R388" s="315"/>
      <c r="S388" s="336" t="s">
        <v>69</v>
      </c>
      <c r="T388" s="206">
        <f t="shared" si="82"/>
        <v>1</v>
      </c>
      <c r="U388" s="206">
        <v>1</v>
      </c>
    </row>
    <row r="389" spans="1:21">
      <c r="A389" s="308">
        <f t="shared" si="80"/>
        <v>16</v>
      </c>
      <c r="B389" s="206" t="s">
        <v>563</v>
      </c>
      <c r="C389" s="206" t="s">
        <v>393</v>
      </c>
      <c r="D389" s="244" t="s">
        <v>39</v>
      </c>
      <c r="E389" s="126">
        <v>44714</v>
      </c>
      <c r="F389" s="245">
        <v>44734</v>
      </c>
      <c r="G389" s="323">
        <v>44739</v>
      </c>
      <c r="H389" s="321">
        <v>44847</v>
      </c>
      <c r="I389" s="322">
        <v>44866</v>
      </c>
      <c r="J389" s="323">
        <v>44868</v>
      </c>
      <c r="K389" s="206" t="s">
        <v>65</v>
      </c>
      <c r="L389" s="319">
        <f t="shared" ref="L389:L395" si="83">I389+29</f>
        <v>44895</v>
      </c>
      <c r="M389" s="256">
        <f t="shared" si="78"/>
        <v>45170</v>
      </c>
      <c r="N389" s="327" t="s">
        <v>116</v>
      </c>
      <c r="O389" s="206"/>
      <c r="P389" s="257" t="s">
        <v>67</v>
      </c>
      <c r="Q389" s="245">
        <v>44440</v>
      </c>
      <c r="R389" s="206" t="s">
        <v>68</v>
      </c>
      <c r="S389" s="236" t="s">
        <v>69</v>
      </c>
      <c r="T389" s="206">
        <f t="shared" si="82"/>
        <v>1</v>
      </c>
      <c r="U389" s="206">
        <v>1</v>
      </c>
    </row>
    <row r="390" spans="1:21">
      <c r="A390" s="308">
        <f t="shared" si="80"/>
        <v>17</v>
      </c>
      <c r="B390" s="206" t="s">
        <v>564</v>
      </c>
      <c r="C390" s="91" t="s">
        <v>393</v>
      </c>
      <c r="D390" s="130" t="s">
        <v>39</v>
      </c>
      <c r="E390" s="126">
        <v>44714</v>
      </c>
      <c r="F390" s="245">
        <v>44734</v>
      </c>
      <c r="G390" s="323">
        <v>44739</v>
      </c>
      <c r="H390" s="321">
        <v>44848</v>
      </c>
      <c r="I390" s="322">
        <v>44866</v>
      </c>
      <c r="J390" s="323">
        <v>44868</v>
      </c>
      <c r="K390" s="206" t="s">
        <v>65</v>
      </c>
      <c r="L390" s="319">
        <f t="shared" si="83"/>
        <v>44895</v>
      </c>
      <c r="M390" s="256">
        <f t="shared" si="78"/>
        <v>45170</v>
      </c>
      <c r="N390" s="327" t="s">
        <v>116</v>
      </c>
      <c r="O390" s="206"/>
      <c r="P390" s="91" t="s">
        <v>92</v>
      </c>
      <c r="Q390" s="206">
        <v>2021</v>
      </c>
      <c r="R390" s="206"/>
      <c r="S390" s="236" t="s">
        <v>69</v>
      </c>
      <c r="T390" s="206">
        <f t="shared" si="82"/>
        <v>1</v>
      </c>
      <c r="U390" s="206">
        <v>1</v>
      </c>
    </row>
    <row r="391" spans="1:21">
      <c r="A391" s="308">
        <f t="shared" si="80"/>
        <v>18</v>
      </c>
      <c r="B391" s="206" t="s">
        <v>565</v>
      </c>
      <c r="C391" s="206" t="s">
        <v>393</v>
      </c>
      <c r="D391" s="244" t="s">
        <v>39</v>
      </c>
      <c r="E391" s="126">
        <v>44819</v>
      </c>
      <c r="F391" s="245">
        <v>44838</v>
      </c>
      <c r="G391" s="323">
        <f>I391-62</f>
        <v>44840</v>
      </c>
      <c r="H391" s="321">
        <f>I391-13</f>
        <v>44889</v>
      </c>
      <c r="I391" s="322">
        <v>44902</v>
      </c>
      <c r="J391" s="323">
        <f>I391+8</f>
        <v>44910</v>
      </c>
      <c r="K391" s="206" t="s">
        <v>65</v>
      </c>
      <c r="L391" s="319">
        <f t="shared" si="83"/>
        <v>44931</v>
      </c>
      <c r="M391" s="256">
        <f t="shared" si="78"/>
        <v>45206</v>
      </c>
      <c r="N391" s="327" t="s">
        <v>116</v>
      </c>
      <c r="O391" s="206"/>
      <c r="P391" s="206" t="s">
        <v>67</v>
      </c>
      <c r="Q391" s="245">
        <v>44805</v>
      </c>
      <c r="R391" s="206" t="s">
        <v>68</v>
      </c>
      <c r="S391" s="236" t="s">
        <v>69</v>
      </c>
      <c r="T391" s="206">
        <f t="shared" si="82"/>
        <v>1</v>
      </c>
      <c r="U391" s="206">
        <v>1</v>
      </c>
    </row>
    <row r="392" spans="1:21">
      <c r="A392" s="308">
        <f t="shared" si="80"/>
        <v>19</v>
      </c>
      <c r="B392" s="206" t="s">
        <v>566</v>
      </c>
      <c r="C392" s="206" t="s">
        <v>393</v>
      </c>
      <c r="D392" s="244" t="s">
        <v>39</v>
      </c>
      <c r="E392" s="126">
        <v>44819</v>
      </c>
      <c r="F392" s="245">
        <v>44838</v>
      </c>
      <c r="G392" s="323">
        <f>I392-62</f>
        <v>44840</v>
      </c>
      <c r="H392" s="321">
        <f>I392-13</f>
        <v>44889</v>
      </c>
      <c r="I392" s="322">
        <v>44902</v>
      </c>
      <c r="J392" s="323">
        <f>I392+8</f>
        <v>44910</v>
      </c>
      <c r="K392" s="206" t="s">
        <v>65</v>
      </c>
      <c r="L392" s="319">
        <f t="shared" si="83"/>
        <v>44931</v>
      </c>
      <c r="M392" s="256">
        <f t="shared" si="78"/>
        <v>45206</v>
      </c>
      <c r="N392" s="327" t="s">
        <v>116</v>
      </c>
      <c r="O392" s="206"/>
      <c r="P392" s="206" t="s">
        <v>67</v>
      </c>
      <c r="Q392" s="245">
        <v>44805</v>
      </c>
      <c r="R392" s="206" t="s">
        <v>68</v>
      </c>
      <c r="S392" s="236" t="s">
        <v>69</v>
      </c>
      <c r="T392" s="206">
        <f t="shared" si="82"/>
        <v>1</v>
      </c>
      <c r="U392" s="206">
        <v>1</v>
      </c>
    </row>
    <row r="393" spans="1:21">
      <c r="A393" s="308">
        <f t="shared" si="80"/>
        <v>20</v>
      </c>
      <c r="B393" s="315" t="s">
        <v>567</v>
      </c>
      <c r="C393" s="315" t="s">
        <v>133</v>
      </c>
      <c r="D393" s="328" t="s">
        <v>568</v>
      </c>
      <c r="E393" s="338">
        <v>44729</v>
      </c>
      <c r="F393" s="330">
        <v>44817</v>
      </c>
      <c r="G393" s="331">
        <v>44819</v>
      </c>
      <c r="H393" s="332">
        <f>I393-13</f>
        <v>44904</v>
      </c>
      <c r="I393" s="333">
        <v>44917</v>
      </c>
      <c r="J393" s="331">
        <v>44923</v>
      </c>
      <c r="K393" s="315" t="s">
        <v>102</v>
      </c>
      <c r="L393" s="331">
        <f t="shared" si="83"/>
        <v>44946</v>
      </c>
      <c r="M393" s="334">
        <f t="shared" si="78"/>
        <v>45221</v>
      </c>
      <c r="N393" s="335" t="s">
        <v>116</v>
      </c>
      <c r="O393" s="315"/>
      <c r="P393" s="315" t="s">
        <v>227</v>
      </c>
      <c r="Q393" s="330"/>
      <c r="R393" s="315"/>
      <c r="S393" s="336" t="s">
        <v>374</v>
      </c>
      <c r="T393" s="206">
        <f t="shared" si="82"/>
        <v>1</v>
      </c>
      <c r="U393" s="206">
        <v>1</v>
      </c>
    </row>
    <row r="394" spans="1:21">
      <c r="A394" s="339">
        <f>ROW(1:1)</f>
        <v>1</v>
      </c>
      <c r="B394" s="206" t="s">
        <v>569</v>
      </c>
      <c r="C394" s="206" t="s">
        <v>114</v>
      </c>
      <c r="D394" s="318" t="s">
        <v>39</v>
      </c>
      <c r="E394" s="155">
        <v>44910</v>
      </c>
      <c r="F394" s="245">
        <v>44943</v>
      </c>
      <c r="G394" s="323">
        <f>I394-62</f>
        <v>44945</v>
      </c>
      <c r="H394" s="321">
        <f>I394-13</f>
        <v>44994</v>
      </c>
      <c r="I394" s="322">
        <v>45007</v>
      </c>
      <c r="J394" s="323">
        <v>45009</v>
      </c>
      <c r="K394" s="206" t="s">
        <v>65</v>
      </c>
      <c r="L394" s="319">
        <f t="shared" si="83"/>
        <v>45036</v>
      </c>
      <c r="M394" s="189">
        <f t="shared" si="78"/>
        <v>45313</v>
      </c>
      <c r="N394" s="238"/>
      <c r="O394" s="206"/>
      <c r="P394" s="91" t="s">
        <v>92</v>
      </c>
      <c r="Q394" s="206">
        <v>2022</v>
      </c>
      <c r="R394" s="245"/>
      <c r="S394" s="236" t="s">
        <v>69</v>
      </c>
      <c r="T394" s="206">
        <f t="shared" si="82"/>
        <v>1</v>
      </c>
      <c r="U394" s="206">
        <v>2</v>
      </c>
    </row>
    <row r="395" spans="1:21">
      <c r="A395" s="339">
        <f>ROW(2:2)</f>
        <v>2</v>
      </c>
      <c r="B395" s="91" t="s">
        <v>570</v>
      </c>
      <c r="C395" s="206" t="s">
        <v>393</v>
      </c>
      <c r="D395" s="244" t="s">
        <v>39</v>
      </c>
      <c r="E395" s="126">
        <v>44953</v>
      </c>
      <c r="F395" s="126">
        <v>44985</v>
      </c>
      <c r="G395" s="155">
        <v>44988</v>
      </c>
      <c r="H395" s="111">
        <v>45042</v>
      </c>
      <c r="I395" s="152">
        <v>45062</v>
      </c>
      <c r="J395" s="155">
        <f t="shared" ref="J395:J407" si="84">I395+8</f>
        <v>45070</v>
      </c>
      <c r="K395" s="206" t="s">
        <v>65</v>
      </c>
      <c r="L395" s="319">
        <f t="shared" si="83"/>
        <v>45091</v>
      </c>
      <c r="M395" s="189">
        <f t="shared" si="78"/>
        <v>45367</v>
      </c>
      <c r="N395" s="112"/>
      <c r="O395" s="91"/>
      <c r="P395" s="177" t="s">
        <v>67</v>
      </c>
      <c r="Q395" s="126">
        <v>44075</v>
      </c>
      <c r="R395" s="126" t="s">
        <v>68</v>
      </c>
      <c r="S395" s="106" t="s">
        <v>69</v>
      </c>
      <c r="T395" s="206">
        <f t="shared" si="82"/>
        <v>1</v>
      </c>
      <c r="U395" s="91">
        <v>2</v>
      </c>
    </row>
    <row r="396" spans="1:21">
      <c r="A396" s="339">
        <f>ROW(3:3)</f>
        <v>3</v>
      </c>
      <c r="B396" s="206" t="s">
        <v>571</v>
      </c>
      <c r="C396" s="206" t="s">
        <v>525</v>
      </c>
      <c r="D396" s="244" t="s">
        <v>572</v>
      </c>
      <c r="E396" s="126">
        <v>44986</v>
      </c>
      <c r="F396" s="245">
        <v>45016</v>
      </c>
      <c r="G396" s="155">
        <v>45020</v>
      </c>
      <c r="H396" s="111">
        <f>I396-13</f>
        <v>45072</v>
      </c>
      <c r="I396" s="152">
        <v>45085</v>
      </c>
      <c r="J396" s="155">
        <f t="shared" si="84"/>
        <v>45093</v>
      </c>
      <c r="K396" s="206" t="s">
        <v>65</v>
      </c>
      <c r="L396" s="319">
        <v>45100</v>
      </c>
      <c r="M396" s="189">
        <f t="shared" si="78"/>
        <v>45390</v>
      </c>
      <c r="N396" s="238"/>
      <c r="O396" s="206"/>
      <c r="P396" s="206" t="s">
        <v>95</v>
      </c>
      <c r="Q396" s="245">
        <v>44440</v>
      </c>
      <c r="R396" s="245" t="s">
        <v>68</v>
      </c>
      <c r="S396" s="236" t="s">
        <v>374</v>
      </c>
      <c r="T396" s="206">
        <f t="shared" si="82"/>
        <v>1</v>
      </c>
      <c r="U396" s="206">
        <v>2</v>
      </c>
    </row>
    <row r="397" spans="1:21">
      <c r="A397" s="339">
        <f>ROW(4:4)</f>
        <v>4</v>
      </c>
      <c r="B397" s="206" t="s">
        <v>573</v>
      </c>
      <c r="C397" s="91" t="s">
        <v>525</v>
      </c>
      <c r="D397" s="130" t="s">
        <v>572</v>
      </c>
      <c r="E397" s="126">
        <v>44986</v>
      </c>
      <c r="F397" s="245">
        <v>45016</v>
      </c>
      <c r="G397" s="155">
        <v>45020</v>
      </c>
      <c r="H397" s="111">
        <f>I397-13</f>
        <v>45072</v>
      </c>
      <c r="I397" s="152">
        <v>45085</v>
      </c>
      <c r="J397" s="155">
        <f t="shared" si="84"/>
        <v>45093</v>
      </c>
      <c r="K397" s="206" t="s">
        <v>65</v>
      </c>
      <c r="L397" s="319">
        <v>45100</v>
      </c>
      <c r="M397" s="189">
        <f t="shared" si="78"/>
        <v>45390</v>
      </c>
      <c r="N397" s="238"/>
      <c r="O397" s="206"/>
      <c r="P397" s="206" t="s">
        <v>87</v>
      </c>
      <c r="Q397" s="245">
        <v>44896</v>
      </c>
      <c r="R397" s="245" t="s">
        <v>351</v>
      </c>
      <c r="S397" s="236" t="s">
        <v>374</v>
      </c>
      <c r="T397" s="206">
        <f t="shared" si="82"/>
        <v>1</v>
      </c>
      <c r="U397" s="206">
        <v>2</v>
      </c>
    </row>
    <row r="398" spans="1:21">
      <c r="A398" s="339">
        <f>ROW(5:5)</f>
        <v>5</v>
      </c>
      <c r="B398" s="206" t="s">
        <v>574</v>
      </c>
      <c r="C398" s="91" t="s">
        <v>64</v>
      </c>
      <c r="D398" s="244" t="s">
        <v>40</v>
      </c>
      <c r="E398" s="126">
        <v>44824</v>
      </c>
      <c r="F398" s="245">
        <v>37722</v>
      </c>
      <c r="G398" s="155">
        <f>I398-62</f>
        <v>45028</v>
      </c>
      <c r="H398" s="111">
        <f>I398-13</f>
        <v>45077</v>
      </c>
      <c r="I398" s="152">
        <v>45090</v>
      </c>
      <c r="J398" s="155">
        <f t="shared" si="84"/>
        <v>45098</v>
      </c>
      <c r="K398" s="206" t="s">
        <v>65</v>
      </c>
      <c r="L398" s="319">
        <f t="shared" ref="L398:L412" si="85">I398+29</f>
        <v>45119</v>
      </c>
      <c r="M398" s="189">
        <f t="shared" si="78"/>
        <v>45395</v>
      </c>
      <c r="N398" s="238"/>
      <c r="O398" s="206"/>
      <c r="P398" s="340" t="s">
        <v>87</v>
      </c>
      <c r="Q398" s="245">
        <v>43009</v>
      </c>
      <c r="R398" s="206" t="s">
        <v>68</v>
      </c>
      <c r="S398" s="236" t="s">
        <v>69</v>
      </c>
      <c r="T398" s="206">
        <f t="shared" si="82"/>
        <v>1</v>
      </c>
      <c r="U398" s="206">
        <v>2</v>
      </c>
    </row>
    <row r="399" spans="1:21">
      <c r="A399" s="308">
        <f t="shared" ref="A399:A412" si="86">ROW(1:1)</f>
        <v>1</v>
      </c>
      <c r="B399" s="206" t="s">
        <v>575</v>
      </c>
      <c r="C399" s="206" t="s">
        <v>114</v>
      </c>
      <c r="D399" s="318" t="s">
        <v>39</v>
      </c>
      <c r="E399" s="126">
        <v>45020</v>
      </c>
      <c r="F399" s="245">
        <v>45069</v>
      </c>
      <c r="G399" s="155">
        <v>45072</v>
      </c>
      <c r="H399" s="111">
        <v>45100</v>
      </c>
      <c r="I399" s="152">
        <v>45175</v>
      </c>
      <c r="J399" s="155">
        <f t="shared" si="84"/>
        <v>45183</v>
      </c>
      <c r="K399" s="206" t="s">
        <v>65</v>
      </c>
      <c r="L399" s="756">
        <f t="shared" si="85"/>
        <v>45204</v>
      </c>
      <c r="M399" s="189">
        <f t="shared" si="78"/>
        <v>45479</v>
      </c>
      <c r="N399" s="238"/>
      <c r="O399" s="206"/>
      <c r="P399" s="206" t="s">
        <v>95</v>
      </c>
      <c r="Q399" s="245">
        <v>44805</v>
      </c>
      <c r="R399" s="245" t="s">
        <v>68</v>
      </c>
      <c r="S399" s="236" t="s">
        <v>69</v>
      </c>
      <c r="T399" s="206">
        <f t="shared" si="82"/>
        <v>1</v>
      </c>
      <c r="U399" s="206">
        <v>1</v>
      </c>
    </row>
    <row r="400" spans="1:21">
      <c r="A400" s="308">
        <f t="shared" si="86"/>
        <v>2</v>
      </c>
      <c r="B400" s="206" t="s">
        <v>576</v>
      </c>
      <c r="C400" s="206" t="s">
        <v>114</v>
      </c>
      <c r="D400" s="318" t="s">
        <v>39</v>
      </c>
      <c r="E400" s="126">
        <v>45020</v>
      </c>
      <c r="F400" s="245">
        <v>45069</v>
      </c>
      <c r="G400" s="155">
        <v>45072</v>
      </c>
      <c r="H400" s="111">
        <v>45100</v>
      </c>
      <c r="I400" s="152">
        <v>45175</v>
      </c>
      <c r="J400" s="155">
        <f t="shared" si="84"/>
        <v>45183</v>
      </c>
      <c r="K400" s="206" t="s">
        <v>65</v>
      </c>
      <c r="L400" s="756">
        <f t="shared" si="85"/>
        <v>45204</v>
      </c>
      <c r="M400" s="189">
        <f t="shared" si="78"/>
        <v>45479</v>
      </c>
      <c r="N400" s="238"/>
      <c r="O400" s="206"/>
      <c r="P400" s="206" t="s">
        <v>92</v>
      </c>
      <c r="Q400" s="206">
        <v>2022</v>
      </c>
      <c r="R400" s="245"/>
      <c r="S400" s="236" t="s">
        <v>69</v>
      </c>
      <c r="T400" s="206">
        <f t="shared" si="82"/>
        <v>1</v>
      </c>
      <c r="U400" s="206">
        <v>1</v>
      </c>
    </row>
    <row r="401" spans="1:21">
      <c r="A401" s="308">
        <f t="shared" si="86"/>
        <v>3</v>
      </c>
      <c r="B401" s="206" t="s">
        <v>577</v>
      </c>
      <c r="C401" s="206" t="s">
        <v>393</v>
      </c>
      <c r="D401" s="244" t="s">
        <v>39</v>
      </c>
      <c r="E401" s="35">
        <v>45051</v>
      </c>
      <c r="F401" s="245">
        <v>45097</v>
      </c>
      <c r="G401" s="155">
        <v>45098</v>
      </c>
      <c r="H401" s="111">
        <f t="shared" ref="H401:H412" si="87">I401-13</f>
        <v>45175</v>
      </c>
      <c r="I401" s="734">
        <v>45188</v>
      </c>
      <c r="J401" s="731">
        <f t="shared" si="84"/>
        <v>45196</v>
      </c>
      <c r="K401" s="206" t="s">
        <v>65</v>
      </c>
      <c r="L401" s="256">
        <f t="shared" si="85"/>
        <v>45217</v>
      </c>
      <c r="M401" s="189">
        <f t="shared" si="78"/>
        <v>45492</v>
      </c>
      <c r="N401" s="238"/>
      <c r="O401" s="206"/>
      <c r="P401" s="206" t="s">
        <v>92</v>
      </c>
      <c r="Q401" s="206">
        <v>2021</v>
      </c>
      <c r="R401" s="245"/>
      <c r="S401" s="236" t="s">
        <v>374</v>
      </c>
      <c r="T401" s="206">
        <f t="shared" si="82"/>
        <v>1</v>
      </c>
      <c r="U401" s="206">
        <v>1</v>
      </c>
    </row>
    <row r="402" spans="1:21">
      <c r="A402" s="308">
        <f t="shared" si="86"/>
        <v>4</v>
      </c>
      <c r="B402" s="206" t="s">
        <v>578</v>
      </c>
      <c r="C402" s="206" t="s">
        <v>393</v>
      </c>
      <c r="D402" s="244" t="s">
        <v>39</v>
      </c>
      <c r="E402" s="126">
        <v>45079</v>
      </c>
      <c r="F402" s="245">
        <v>45097</v>
      </c>
      <c r="G402" s="155">
        <v>45098</v>
      </c>
      <c r="H402" s="111">
        <f t="shared" si="87"/>
        <v>45175</v>
      </c>
      <c r="I402" s="734">
        <v>45188</v>
      </c>
      <c r="J402" s="731">
        <f t="shared" si="84"/>
        <v>45196</v>
      </c>
      <c r="K402" s="206" t="s">
        <v>65</v>
      </c>
      <c r="L402" s="256">
        <f t="shared" si="85"/>
        <v>45217</v>
      </c>
      <c r="M402" s="189">
        <f t="shared" si="78"/>
        <v>45492</v>
      </c>
      <c r="N402" s="238"/>
      <c r="O402" s="206"/>
      <c r="P402" s="257" t="s">
        <v>67</v>
      </c>
      <c r="Q402" s="245">
        <v>44440</v>
      </c>
      <c r="R402" s="245" t="s">
        <v>68</v>
      </c>
      <c r="S402" s="236" t="s">
        <v>69</v>
      </c>
      <c r="T402" s="206">
        <f t="shared" si="82"/>
        <v>1</v>
      </c>
      <c r="U402" s="206"/>
    </row>
    <row r="403" spans="1:21">
      <c r="A403" s="308">
        <f t="shared" si="86"/>
        <v>5</v>
      </c>
      <c r="B403" s="91" t="s">
        <v>579</v>
      </c>
      <c r="C403" s="91" t="s">
        <v>525</v>
      </c>
      <c r="D403" s="130" t="s">
        <v>572</v>
      </c>
      <c r="E403" s="126">
        <v>45083</v>
      </c>
      <c r="F403" s="126">
        <v>45099</v>
      </c>
      <c r="G403" s="155">
        <v>45100</v>
      </c>
      <c r="H403" s="113">
        <f t="shared" si="87"/>
        <v>45177</v>
      </c>
      <c r="I403" s="734">
        <v>45190</v>
      </c>
      <c r="J403" s="731">
        <f t="shared" si="84"/>
        <v>45198</v>
      </c>
      <c r="K403" s="91" t="s">
        <v>65</v>
      </c>
      <c r="L403" s="256">
        <f t="shared" si="85"/>
        <v>45219</v>
      </c>
      <c r="M403" s="189">
        <f t="shared" si="78"/>
        <v>45494</v>
      </c>
      <c r="N403" s="112"/>
      <c r="O403" s="91"/>
      <c r="P403" s="91" t="s">
        <v>95</v>
      </c>
      <c r="Q403" s="126">
        <v>44440</v>
      </c>
      <c r="R403" s="126" t="s">
        <v>68</v>
      </c>
      <c r="S403" s="325" t="s">
        <v>69</v>
      </c>
      <c r="T403" s="206">
        <f t="shared" si="82"/>
        <v>1</v>
      </c>
      <c r="U403" s="91"/>
    </row>
    <row r="404" spans="1:21">
      <c r="A404" s="308">
        <f t="shared" si="86"/>
        <v>6</v>
      </c>
      <c r="B404" s="91" t="s">
        <v>580</v>
      </c>
      <c r="C404" s="91" t="s">
        <v>525</v>
      </c>
      <c r="D404" s="130" t="s">
        <v>572</v>
      </c>
      <c r="E404" s="126">
        <v>45083</v>
      </c>
      <c r="F404" s="126">
        <v>45099</v>
      </c>
      <c r="G404" s="155">
        <v>45100</v>
      </c>
      <c r="H404" s="113">
        <f t="shared" si="87"/>
        <v>45177</v>
      </c>
      <c r="I404" s="735">
        <v>45190</v>
      </c>
      <c r="J404" s="731">
        <f t="shared" si="84"/>
        <v>45198</v>
      </c>
      <c r="K404" s="91" t="s">
        <v>65</v>
      </c>
      <c r="L404" s="189">
        <f t="shared" si="85"/>
        <v>45219</v>
      </c>
      <c r="M404" s="189">
        <f t="shared" si="78"/>
        <v>45494</v>
      </c>
      <c r="N404" s="112"/>
      <c r="O404" s="91"/>
      <c r="P404" s="177" t="s">
        <v>414</v>
      </c>
      <c r="Q404" s="126"/>
      <c r="R404" s="126"/>
      <c r="S404" s="325" t="s">
        <v>374</v>
      </c>
      <c r="T404" s="206">
        <f t="shared" si="82"/>
        <v>1</v>
      </c>
      <c r="U404" s="91"/>
    </row>
    <row r="405" spans="1:21">
      <c r="A405" s="308">
        <f t="shared" si="86"/>
        <v>7</v>
      </c>
      <c r="B405" s="285" t="s">
        <v>581</v>
      </c>
      <c r="C405" s="285" t="s">
        <v>133</v>
      </c>
      <c r="D405" s="286" t="s">
        <v>568</v>
      </c>
      <c r="E405" s="287">
        <v>45078</v>
      </c>
      <c r="F405" s="287">
        <v>45099</v>
      </c>
      <c r="G405" s="341">
        <v>45100</v>
      </c>
      <c r="H405" s="298">
        <f t="shared" si="87"/>
        <v>45191</v>
      </c>
      <c r="I405" s="741">
        <v>45204</v>
      </c>
      <c r="J405" s="342">
        <f t="shared" si="84"/>
        <v>45212</v>
      </c>
      <c r="K405" s="285" t="s">
        <v>102</v>
      </c>
      <c r="L405" s="343">
        <f t="shared" si="85"/>
        <v>45233</v>
      </c>
      <c r="M405" s="343">
        <f>EDATE(I405,12)</f>
        <v>45570</v>
      </c>
      <c r="N405" s="344"/>
      <c r="O405" s="285"/>
      <c r="P405" s="315" t="s">
        <v>227</v>
      </c>
      <c r="Q405" s="330"/>
      <c r="R405" s="330"/>
      <c r="S405" s="345" t="s">
        <v>69</v>
      </c>
      <c r="T405" s="206">
        <f t="shared" si="82"/>
        <v>1</v>
      </c>
      <c r="U405" s="91"/>
    </row>
    <row r="406" spans="1:21">
      <c r="A406" s="308">
        <f t="shared" si="86"/>
        <v>8</v>
      </c>
      <c r="B406" s="206" t="s">
        <v>582</v>
      </c>
      <c r="C406" s="91" t="s">
        <v>393</v>
      </c>
      <c r="D406" s="244" t="s">
        <v>39</v>
      </c>
      <c r="E406" s="126">
        <v>45191</v>
      </c>
      <c r="F406" s="245">
        <v>45205</v>
      </c>
      <c r="G406" s="745">
        <v>45208</v>
      </c>
      <c r="H406" s="749">
        <f t="shared" si="87"/>
        <v>45259</v>
      </c>
      <c r="I406" s="248">
        <v>45272</v>
      </c>
      <c r="J406" s="246">
        <f t="shared" si="84"/>
        <v>45280</v>
      </c>
      <c r="K406" s="206" t="s">
        <v>65</v>
      </c>
      <c r="L406" s="256">
        <f t="shared" si="85"/>
        <v>45301</v>
      </c>
      <c r="M406" s="256">
        <f t="shared" ref="M406:M412" si="88">EDATE(I406,10)</f>
        <v>45577</v>
      </c>
      <c r="N406" s="238"/>
      <c r="O406" s="206"/>
      <c r="P406" s="206" t="s">
        <v>92</v>
      </c>
      <c r="Q406" s="730">
        <v>2021</v>
      </c>
      <c r="R406" s="245"/>
      <c r="S406" s="236" t="s">
        <v>69</v>
      </c>
      <c r="T406" s="206"/>
      <c r="U406" s="206"/>
    </row>
    <row r="407" spans="1:21">
      <c r="A407" s="308">
        <f t="shared" si="86"/>
        <v>9</v>
      </c>
      <c r="B407" s="206" t="s">
        <v>583</v>
      </c>
      <c r="C407" s="91" t="s">
        <v>393</v>
      </c>
      <c r="D407" s="130" t="s">
        <v>39</v>
      </c>
      <c r="E407" s="126">
        <v>45191</v>
      </c>
      <c r="F407" s="245">
        <v>45205</v>
      </c>
      <c r="G407" s="745">
        <v>45208</v>
      </c>
      <c r="H407" s="744">
        <f t="shared" si="87"/>
        <v>45259</v>
      </c>
      <c r="I407" s="248">
        <v>45272</v>
      </c>
      <c r="J407" s="197">
        <f t="shared" si="84"/>
        <v>45280</v>
      </c>
      <c r="K407" s="206" t="s">
        <v>65</v>
      </c>
      <c r="L407" s="256">
        <f t="shared" si="85"/>
        <v>45301</v>
      </c>
      <c r="M407" s="189">
        <f t="shared" si="88"/>
        <v>45577</v>
      </c>
      <c r="N407" s="238"/>
      <c r="O407" s="206"/>
      <c r="P407" s="257" t="s">
        <v>67</v>
      </c>
      <c r="Q407" s="245">
        <v>43709</v>
      </c>
      <c r="R407" s="245" t="s">
        <v>68</v>
      </c>
      <c r="S407" s="236" t="s">
        <v>69</v>
      </c>
      <c r="T407" s="206"/>
      <c r="U407" s="206"/>
    </row>
    <row r="408" spans="1:21">
      <c r="A408" s="308">
        <f t="shared" si="86"/>
        <v>10</v>
      </c>
      <c r="B408" s="747" t="s">
        <v>345</v>
      </c>
      <c r="C408" s="346" t="s">
        <v>64</v>
      </c>
      <c r="D408" s="748" t="s">
        <v>40</v>
      </c>
      <c r="E408" s="739">
        <v>45173</v>
      </c>
      <c r="F408" s="347"/>
      <c r="G408" s="348"/>
      <c r="H408" s="750">
        <f t="shared" si="87"/>
        <v>-13</v>
      </c>
      <c r="I408" s="333"/>
      <c r="J408" s="343">
        <v>44923</v>
      </c>
      <c r="K408" s="349" t="s">
        <v>102</v>
      </c>
      <c r="L408" s="334">
        <f t="shared" si="85"/>
        <v>29</v>
      </c>
      <c r="M408" s="343">
        <f t="shared" si="88"/>
        <v>305</v>
      </c>
      <c r="N408" s="751"/>
      <c r="O408" s="346"/>
      <c r="P408" s="350" t="s">
        <v>414</v>
      </c>
      <c r="Q408" s="739"/>
      <c r="R408" s="739"/>
      <c r="S408" s="753" t="s">
        <v>69</v>
      </c>
      <c r="T408" s="755"/>
      <c r="U408" s="755"/>
    </row>
    <row r="409" spans="1:21">
      <c r="A409" s="308">
        <f t="shared" si="86"/>
        <v>11</v>
      </c>
      <c r="B409" s="736" t="s">
        <v>2519</v>
      </c>
      <c r="C409" s="736" t="s">
        <v>2518</v>
      </c>
      <c r="D409" s="130" t="s">
        <v>2517</v>
      </c>
      <c r="E409" s="126">
        <v>45203</v>
      </c>
      <c r="F409" s="126"/>
      <c r="G409" s="197"/>
      <c r="H409" s="744">
        <f t="shared" si="87"/>
        <v>-13</v>
      </c>
      <c r="I409" s="248"/>
      <c r="J409" s="197">
        <f>I409+8</f>
        <v>8</v>
      </c>
      <c r="K409" s="206" t="s">
        <v>65</v>
      </c>
      <c r="L409" s="256">
        <f t="shared" si="85"/>
        <v>29</v>
      </c>
      <c r="M409" s="189">
        <f t="shared" si="88"/>
        <v>305</v>
      </c>
      <c r="N409" s="112"/>
      <c r="O409" s="91"/>
      <c r="P409" s="752" t="s">
        <v>92</v>
      </c>
      <c r="Q409" s="126"/>
      <c r="R409" s="737"/>
      <c r="S409" s="754" t="s">
        <v>374</v>
      </c>
      <c r="T409" s="738"/>
      <c r="U409" s="91"/>
    </row>
    <row r="410" spans="1:21">
      <c r="A410" s="308">
        <f t="shared" si="86"/>
        <v>12</v>
      </c>
      <c r="B410" s="91" t="s">
        <v>2516</v>
      </c>
      <c r="C410" s="736" t="s">
        <v>2518</v>
      </c>
      <c r="D410" s="130" t="s">
        <v>2517</v>
      </c>
      <c r="E410" s="126">
        <v>45203</v>
      </c>
      <c r="F410" s="126"/>
      <c r="G410" s="197"/>
      <c r="H410" s="744">
        <f t="shared" si="87"/>
        <v>-13</v>
      </c>
      <c r="I410" s="248"/>
      <c r="J410" s="197">
        <f>I410+8</f>
        <v>8</v>
      </c>
      <c r="K410" s="206" t="s">
        <v>65</v>
      </c>
      <c r="L410" s="256">
        <f t="shared" si="85"/>
        <v>29</v>
      </c>
      <c r="M410" s="189">
        <f t="shared" si="88"/>
        <v>305</v>
      </c>
      <c r="N410" s="112"/>
      <c r="O410" s="91"/>
      <c r="P410" s="206" t="s">
        <v>95</v>
      </c>
      <c r="Q410" s="126">
        <v>43709</v>
      </c>
      <c r="R410" s="126" t="s">
        <v>68</v>
      </c>
      <c r="S410" s="106" t="s">
        <v>69</v>
      </c>
      <c r="T410" s="733"/>
      <c r="U410" s="91"/>
    </row>
    <row r="411" spans="1:21">
      <c r="A411" s="308">
        <f t="shared" si="86"/>
        <v>13</v>
      </c>
      <c r="B411" s="206" t="s">
        <v>584</v>
      </c>
      <c r="C411" s="91" t="s">
        <v>524</v>
      </c>
      <c r="D411" s="244" t="s">
        <v>585</v>
      </c>
      <c r="E411" s="126">
        <v>45187</v>
      </c>
      <c r="F411" s="126"/>
      <c r="G411" s="197"/>
      <c r="H411" s="744">
        <f t="shared" si="87"/>
        <v>-13</v>
      </c>
      <c r="I411" s="248"/>
      <c r="J411" s="197">
        <f>I411+8</f>
        <v>8</v>
      </c>
      <c r="K411" s="206" t="s">
        <v>65</v>
      </c>
      <c r="L411" s="256">
        <f t="shared" si="85"/>
        <v>29</v>
      </c>
      <c r="M411" s="189">
        <f t="shared" si="88"/>
        <v>305</v>
      </c>
      <c r="N411" s="238"/>
      <c r="O411" s="206"/>
      <c r="P411" s="165" t="s">
        <v>87</v>
      </c>
      <c r="Q411" s="126">
        <v>44890</v>
      </c>
      <c r="R411" s="126" t="s">
        <v>412</v>
      </c>
      <c r="S411" s="106" t="s">
        <v>69</v>
      </c>
      <c r="T411" s="206"/>
      <c r="U411" s="206"/>
    </row>
    <row r="412" spans="1:21">
      <c r="A412" s="308">
        <f t="shared" si="86"/>
        <v>14</v>
      </c>
      <c r="B412" s="91" t="s">
        <v>2515</v>
      </c>
      <c r="C412" s="91" t="s">
        <v>524</v>
      </c>
      <c r="D412" s="244" t="s">
        <v>585</v>
      </c>
      <c r="E412" s="126">
        <v>45195</v>
      </c>
      <c r="F412" s="126"/>
      <c r="G412" s="197"/>
      <c r="H412" s="744">
        <f t="shared" si="87"/>
        <v>-13</v>
      </c>
      <c r="I412" s="248"/>
      <c r="J412" s="197">
        <f>I412+8</f>
        <v>8</v>
      </c>
      <c r="K412" s="206" t="s">
        <v>65</v>
      </c>
      <c r="L412" s="256">
        <f t="shared" si="85"/>
        <v>29</v>
      </c>
      <c r="M412" s="189">
        <f t="shared" si="88"/>
        <v>305</v>
      </c>
      <c r="N412" s="112"/>
      <c r="O412" s="91"/>
      <c r="P412" s="165" t="s">
        <v>87</v>
      </c>
      <c r="Q412" s="126">
        <v>44896</v>
      </c>
      <c r="R412" s="732" t="s">
        <v>68</v>
      </c>
      <c r="S412" s="106" t="s">
        <v>69</v>
      </c>
      <c r="T412" s="733"/>
      <c r="U412" s="91"/>
    </row>
    <row r="413" spans="1:21">
      <c r="A413" s="308">
        <f t="shared" ref="A413:A418" si="89">ROW(15:15)</f>
        <v>15</v>
      </c>
      <c r="B413" s="746" t="s">
        <v>2520</v>
      </c>
      <c r="C413" s="740" t="s">
        <v>2524</v>
      </c>
      <c r="D413" s="244" t="s">
        <v>2525</v>
      </c>
      <c r="E413" s="126">
        <v>45208</v>
      </c>
      <c r="F413" s="245"/>
      <c r="G413" s="743"/>
      <c r="H413" s="744">
        <f t="shared" ref="H413:H415" si="90">I413-13</f>
        <v>-13</v>
      </c>
      <c r="I413" s="248"/>
      <c r="J413" s="197">
        <f t="shared" ref="J413:J415" si="91">I413+8</f>
        <v>8</v>
      </c>
      <c r="K413" s="206" t="s">
        <v>65</v>
      </c>
      <c r="L413" s="256">
        <f t="shared" ref="L413:L415" si="92">I413+29</f>
        <v>29</v>
      </c>
      <c r="M413" s="189">
        <f t="shared" ref="M413:M415" si="93">EDATE(I413,10)</f>
        <v>305</v>
      </c>
      <c r="N413" s="238"/>
      <c r="O413" s="206"/>
      <c r="P413" s="206"/>
      <c r="Q413" s="245"/>
      <c r="R413" s="742"/>
      <c r="S413" s="106" t="s">
        <v>69</v>
      </c>
      <c r="T413" s="757"/>
      <c r="U413" s="206"/>
    </row>
    <row r="414" spans="1:21">
      <c r="A414" s="308">
        <f t="shared" si="89"/>
        <v>16</v>
      </c>
      <c r="B414" s="746" t="s">
        <v>2521</v>
      </c>
      <c r="C414" s="740" t="s">
        <v>2524</v>
      </c>
      <c r="D414" s="244" t="s">
        <v>2525</v>
      </c>
      <c r="E414" s="126">
        <v>45208</v>
      </c>
      <c r="F414" s="245"/>
      <c r="G414" s="743"/>
      <c r="H414" s="744">
        <f t="shared" si="90"/>
        <v>-13</v>
      </c>
      <c r="I414" s="248"/>
      <c r="J414" s="197">
        <f t="shared" si="91"/>
        <v>8</v>
      </c>
      <c r="K414" s="206" t="s">
        <v>65</v>
      </c>
      <c r="L414" s="256">
        <f t="shared" si="92"/>
        <v>29</v>
      </c>
      <c r="M414" s="189">
        <f t="shared" si="93"/>
        <v>305</v>
      </c>
      <c r="N414" s="238"/>
      <c r="O414" s="206"/>
      <c r="P414" s="206"/>
      <c r="Q414" s="245"/>
      <c r="R414" s="742"/>
      <c r="S414" s="106" t="s">
        <v>374</v>
      </c>
      <c r="T414" s="757"/>
      <c r="U414" s="206"/>
    </row>
    <row r="415" spans="1:21">
      <c r="A415" s="308">
        <f t="shared" si="89"/>
        <v>17</v>
      </c>
      <c r="B415" s="746" t="s">
        <v>2522</v>
      </c>
      <c r="C415" s="740" t="s">
        <v>2524</v>
      </c>
      <c r="D415" s="244" t="s">
        <v>2525</v>
      </c>
      <c r="E415" s="126">
        <v>45208</v>
      </c>
      <c r="F415" s="245"/>
      <c r="G415" s="743"/>
      <c r="H415" s="744">
        <f t="shared" si="90"/>
        <v>-13</v>
      </c>
      <c r="I415" s="248"/>
      <c r="J415" s="197">
        <f t="shared" si="91"/>
        <v>8</v>
      </c>
      <c r="K415" s="206" t="s">
        <v>65</v>
      </c>
      <c r="L415" s="256">
        <f t="shared" si="92"/>
        <v>29</v>
      </c>
      <c r="M415" s="189">
        <f t="shared" si="93"/>
        <v>305</v>
      </c>
      <c r="N415" s="238"/>
      <c r="O415" s="206"/>
      <c r="P415" s="206"/>
      <c r="Q415" s="245"/>
      <c r="R415" s="742"/>
      <c r="S415" s="106" t="s">
        <v>69</v>
      </c>
      <c r="T415" s="757"/>
      <c r="U415" s="206"/>
    </row>
    <row r="416" spans="1:21">
      <c r="A416" s="308">
        <f t="shared" si="89"/>
        <v>18</v>
      </c>
      <c r="B416" s="759" t="s">
        <v>2523</v>
      </c>
      <c r="C416" s="760" t="s">
        <v>2524</v>
      </c>
      <c r="D416" s="761" t="s">
        <v>2525</v>
      </c>
      <c r="E416" s="770">
        <v>45208</v>
      </c>
      <c r="F416" s="762"/>
      <c r="G416" s="758"/>
      <c r="H416" s="763">
        <f>I416-13</f>
        <v>-13</v>
      </c>
      <c r="I416" s="764"/>
      <c r="J416" s="758">
        <f>I416+8</f>
        <v>8</v>
      </c>
      <c r="K416" s="765" t="s">
        <v>102</v>
      </c>
      <c r="L416" s="771">
        <f>I416+29</f>
        <v>29</v>
      </c>
      <c r="M416" s="766">
        <f>EDATE(I416,12)</f>
        <v>366</v>
      </c>
      <c r="N416" s="767"/>
      <c r="O416" s="765"/>
      <c r="P416" s="765"/>
      <c r="Q416" s="762"/>
      <c r="R416" s="768"/>
      <c r="S416" s="769" t="s">
        <v>374</v>
      </c>
      <c r="T416" s="757"/>
      <c r="U416" s="206"/>
    </row>
    <row r="417" spans="1:21">
      <c r="A417" s="308">
        <f t="shared" si="89"/>
        <v>19</v>
      </c>
      <c r="B417" s="245" t="s">
        <v>2526</v>
      </c>
      <c r="C417" s="206" t="s">
        <v>114</v>
      </c>
      <c r="D417" s="318" t="s">
        <v>39</v>
      </c>
      <c r="E417" s="126">
        <v>45212</v>
      </c>
      <c r="F417" s="126"/>
      <c r="G417" s="197"/>
      <c r="H417" s="744">
        <f t="shared" ref="H417" si="94">I417-13</f>
        <v>-13</v>
      </c>
      <c r="I417" s="248"/>
      <c r="J417" s="197">
        <f>I417+8</f>
        <v>8</v>
      </c>
      <c r="K417" s="206" t="s">
        <v>65</v>
      </c>
      <c r="L417" s="256">
        <f t="shared" ref="L417" si="95">I417+29</f>
        <v>29</v>
      </c>
      <c r="M417" s="189">
        <f t="shared" ref="M417" si="96">EDATE(I417,10)</f>
        <v>305</v>
      </c>
      <c r="N417" s="238"/>
      <c r="O417" s="206"/>
      <c r="P417" s="206" t="s">
        <v>95</v>
      </c>
      <c r="Q417" s="245">
        <v>44805</v>
      </c>
      <c r="R417" s="772"/>
      <c r="S417" s="236" t="s">
        <v>69</v>
      </c>
      <c r="T417" s="773"/>
      <c r="U417" s="206"/>
    </row>
    <row r="418" spans="1:21">
      <c r="A418" s="308">
        <f t="shared" si="89"/>
        <v>20</v>
      </c>
      <c r="B418" s="206"/>
      <c r="C418" s="206"/>
      <c r="D418" s="244"/>
      <c r="E418" s="91"/>
      <c r="F418" s="245"/>
      <c r="G418" s="246"/>
      <c r="H418" s="254"/>
      <c r="I418" s="248"/>
      <c r="J418" s="246"/>
      <c r="K418" s="206"/>
      <c r="L418" s="245"/>
      <c r="M418" s="256"/>
      <c r="N418" s="238"/>
      <c r="O418" s="206"/>
      <c r="P418" s="206"/>
      <c r="Q418" s="245"/>
      <c r="R418" s="772"/>
      <c r="S418" s="236"/>
      <c r="T418" s="773"/>
      <c r="U418" s="206"/>
    </row>
  </sheetData>
  <conditionalFormatting sqref="B1:B405 B407 B409:B1048576">
    <cfRule type="duplicateValues" dxfId="50" priority="2"/>
  </conditionalFormatting>
  <dataValidations count="1">
    <dataValidation type="list" allowBlank="1" showInputMessage="1" showErrorMessage="1" sqref="C378:C388 C390 C20:C376 C397:C398 C406">
      <formula1>INDIRECT("Совет")</formula1>
    </dataValidation>
  </dataValidations>
  <pageMargins left="0.7" right="0.7" top="0.75" bottom="0.75" header="0.3" footer="0.3"/>
  <pageSetup paperSize="9" scale="44" firstPageNumber="2147483648" fitToHeight="0"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E19" sqref="E19"/>
    </sheetView>
  </sheetViews>
  <sheetFormatPr defaultRowHeight="15"/>
  <sheetData>
    <row r="1" spans="1:3">
      <c r="A1">
        <v>3000</v>
      </c>
      <c r="B1">
        <v>3500</v>
      </c>
      <c r="C1">
        <v>4000</v>
      </c>
    </row>
    <row r="2" spans="1:3">
      <c r="A2">
        <v>1</v>
      </c>
      <c r="B2">
        <v>1</v>
      </c>
      <c r="C2">
        <v>1</v>
      </c>
    </row>
    <row r="3" spans="1:3">
      <c r="A3">
        <v>1</v>
      </c>
      <c r="B3">
        <v>1</v>
      </c>
      <c r="C3">
        <v>1</v>
      </c>
    </row>
    <row r="4" spans="1:3">
      <c r="A4">
        <v>1</v>
      </c>
      <c r="B4">
        <v>1</v>
      </c>
      <c r="C4">
        <v>1</v>
      </c>
    </row>
    <row r="5" spans="1:3">
      <c r="A5">
        <v>1</v>
      </c>
      <c r="B5">
        <v>1</v>
      </c>
      <c r="C5">
        <v>1</v>
      </c>
    </row>
    <row r="6" spans="1:3">
      <c r="A6">
        <v>1</v>
      </c>
      <c r="B6">
        <v>1</v>
      </c>
      <c r="C6">
        <v>1</v>
      </c>
    </row>
    <row r="7" spans="1:3">
      <c r="A7">
        <v>1</v>
      </c>
      <c r="B7">
        <v>1</v>
      </c>
      <c r="C7">
        <v>1</v>
      </c>
    </row>
    <row r="8" spans="1:3">
      <c r="A8">
        <v>1</v>
      </c>
      <c r="B8">
        <v>1</v>
      </c>
      <c r="C8">
        <v>1</v>
      </c>
    </row>
    <row r="9" spans="1:3">
      <c r="A9">
        <v>1</v>
      </c>
      <c r="B9">
        <v>1</v>
      </c>
      <c r="C9">
        <v>1</v>
      </c>
    </row>
    <row r="10" spans="1:3">
      <c r="A10">
        <v>1</v>
      </c>
      <c r="B10">
        <v>1</v>
      </c>
      <c r="C10">
        <v>1</v>
      </c>
    </row>
    <row r="11" spans="1:3">
      <c r="A11">
        <v>1</v>
      </c>
      <c r="B11">
        <v>1</v>
      </c>
      <c r="C11">
        <v>1</v>
      </c>
    </row>
    <row r="12" spans="1:3">
      <c r="A12">
        <v>1</v>
      </c>
      <c r="B12">
        <v>1</v>
      </c>
      <c r="C12">
        <v>1</v>
      </c>
    </row>
    <row r="13" spans="1:3">
      <c r="A13">
        <v>1</v>
      </c>
      <c r="B13">
        <v>1</v>
      </c>
      <c r="C13">
        <v>1</v>
      </c>
    </row>
    <row r="14" spans="1:3">
      <c r="B14">
        <v>1</v>
      </c>
      <c r="C14">
        <v>1</v>
      </c>
    </row>
    <row r="15" spans="1:3">
      <c r="B15">
        <v>1</v>
      </c>
      <c r="C15">
        <v>1</v>
      </c>
    </row>
    <row r="16" spans="1:3">
      <c r="B16">
        <v>1</v>
      </c>
      <c r="C16">
        <v>1</v>
      </c>
    </row>
    <row r="17" spans="1:4">
      <c r="B17">
        <v>1</v>
      </c>
      <c r="C17">
        <v>1</v>
      </c>
    </row>
    <row r="18" spans="1:4" s="63" customFormat="1">
      <c r="B18" s="63">
        <v>1</v>
      </c>
    </row>
    <row r="19" spans="1:4">
      <c r="B19">
        <v>1</v>
      </c>
    </row>
    <row r="20" spans="1:4" s="63" customFormat="1">
      <c r="B20" s="63">
        <v>1</v>
      </c>
    </row>
    <row r="21" spans="1:4">
      <c r="A21">
        <f>SUM(A2:A19)</f>
        <v>12</v>
      </c>
      <c r="B21" s="63">
        <f>SUM(B2:B20)</f>
        <v>19</v>
      </c>
      <c r="C21" s="63">
        <f>SUM(C2:C19)</f>
        <v>16</v>
      </c>
    </row>
    <row r="22" spans="1:4">
      <c r="A22">
        <f>A1*A21</f>
        <v>36000</v>
      </c>
      <c r="B22" s="63">
        <f t="shared" ref="B22:C22" si="0">B1*B21</f>
        <v>66500</v>
      </c>
      <c r="C22" s="63">
        <f t="shared" si="0"/>
        <v>64000</v>
      </c>
      <c r="D22" s="351">
        <f>SUM(A22:C22)</f>
        <v>166500</v>
      </c>
    </row>
  </sheetData>
  <pageMargins left="0.7" right="0.7" top="0.75" bottom="0.75" header="0.3" footer="0.3"/>
  <pageSetup paperSize="9" firstPageNumber="214748364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A051F6437EDACE42B2E9AB8B5BA50F0E" ma:contentTypeVersion="11" ma:contentTypeDescription="Создание документа." ma:contentTypeScope="" ma:versionID="51b6404eb60e71c8878f0476aa8fb071">
  <xsd:schema xmlns:xsd="http://www.w3.org/2001/XMLSchema" xmlns:xs="http://www.w3.org/2001/XMLSchema" xmlns:p="http://schemas.microsoft.com/office/2006/metadata/properties" xmlns:ns3="fa28e70c-56e7-4b5c-a3c7-bdb7bfb84d94" xmlns:ns4="8b378ad2-219b-47c0-b755-b039b5ce003c" targetNamespace="http://schemas.microsoft.com/office/2006/metadata/properties" ma:root="true" ma:fieldsID="bea8e594bccda5502be7f29a2b5c94d5" ns3:_="" ns4:_="">
    <xsd:import namespace="fa28e70c-56e7-4b5c-a3c7-bdb7bfb84d94"/>
    <xsd:import namespace="8b378ad2-219b-47c0-b755-b039b5ce00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28e70c-56e7-4b5c-a3c7-bdb7bfb84d94" elementFormDefault="qualified">
    <xsd:import namespace="http://schemas.microsoft.com/office/2006/documentManagement/types"/>
    <xsd:import namespace="http://schemas.microsoft.com/office/infopath/2007/PartnerControls"/>
    <xsd:element name="SharedWithUsers" ma:index="8" nillable="true" ma:displayName="Общий доступ с использованием"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Совместно с подробностями" ma:description="" ma:internalName="SharedWithDetails" ma:readOnly="true">
      <xsd:simpleType>
        <xsd:restriction base="dms:Note">
          <xsd:maxLength value="255"/>
        </xsd:restriction>
      </xsd:simpleType>
    </xsd:element>
    <xsd:element name="SharingHintHash" ma:index="10" nillable="true" ma:displayName="Хэш подсказки о совместном доступе"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378ad2-219b-47c0-b755-b039b5ce003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3A0881-7BEC-470B-98E8-5978C366F595}">
  <ds:schemaRefs>
    <ds:schemaRef ds:uri="http://schemas.microsoft.com/sharepoint/v3/contenttype/forms"/>
  </ds:schemaRefs>
</ds:datastoreItem>
</file>

<file path=customXml/itemProps2.xml><?xml version="1.0" encoding="utf-8"?>
<ds:datastoreItem xmlns:ds="http://schemas.openxmlformats.org/officeDocument/2006/customXml" ds:itemID="{3518F780-1EBE-4AC7-9BF4-752260A61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28e70c-56e7-4b5c-a3c7-bdb7bfb84d94"/>
    <ds:schemaRef ds:uri="8b378ad2-219b-47c0-b755-b039b5ce00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FDDC98-AC65-4FE5-B875-1D72CFA2EFD5}">
  <ds:schemaRefs>
    <ds:schemaRef ds:uri="http://www.w3.org/XML/1998/namespace"/>
    <ds:schemaRef ds:uri="http://purl.org/dc/elements/1.1/"/>
    <ds:schemaRef ds:uri="fa28e70c-56e7-4b5c-a3c7-bdb7bfb84d94"/>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8b378ad2-219b-47c0-b755-b039b5ce003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Дэшборд</vt:lpstr>
      <vt:lpstr>Отчёт за 2021</vt:lpstr>
      <vt:lpstr>Отчёт за 2022</vt:lpstr>
      <vt:lpstr>Защиты новые шифры</vt:lpstr>
      <vt:lpstr>СТ_советы</vt:lpstr>
      <vt:lpstr>СТ_годы</vt:lpstr>
      <vt:lpstr>Сводная по защитам</vt:lpstr>
      <vt:lpstr>Защиты</vt:lpstr>
      <vt:lpstr>Лист1</vt:lpstr>
      <vt:lpstr>Присвоение </vt:lpstr>
      <vt:lpstr>Дипломы</vt:lpstr>
      <vt:lpstr>Оплата оппонентов</vt:lpstr>
      <vt:lpstr>2019-21</vt:lpstr>
      <vt:lpstr>Списки</vt:lpstr>
      <vt:lpstr>2014-2018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Краснова Людмила Анатольевна</dc:creator>
  <cp:lastModifiedBy>Краснова Людмила Анатольевна</cp:lastModifiedBy>
  <cp:revision>1</cp:revision>
  <dcterms:modified xsi:type="dcterms:W3CDTF">2023-10-13T07:26:05Z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1033-11.2.0.9926</vt:lpwstr>
  </property>
  <property fmtid="{D5CDD505-2E9C-101B-9397-08002B2CF9AE}" pid="3" name="ContentTypeId">
    <vt:lpwstr>0x010100A051F6437EDACE42B2E9AB8B5BA50F0E</vt:lpwstr>
  </property>
</Properties>
</file>